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s-con\GREEN\Sezioni\Bonifiche\CLIENTI\Comune di Ortona\NUOVA ATTIVITA'\file sediqualsoft\"/>
    </mc:Choice>
  </mc:AlternateContent>
  <xr:revisionPtr revIDLastSave="0" documentId="13_ncr:1_{5A3525F6-1FA9-4AE1-9A78-C117EA56EF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_dati_chimici" sheetId="1" r:id="rId1"/>
  </sheets>
  <definedNames>
    <definedName name="Tab_dati_chimici">Tab_dati_chimici!$A$1:$CE$1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M40" i="1" l="1"/>
  <c r="BM39" i="1"/>
  <c r="BM35" i="1"/>
  <c r="BM33" i="1"/>
  <c r="BM24" i="1"/>
  <c r="BM23" i="1"/>
  <c r="BM22" i="1"/>
  <c r="BM20" i="1"/>
  <c r="BM18" i="1"/>
  <c r="BM17" i="1"/>
  <c r="BM16" i="1"/>
  <c r="BM14" i="1"/>
  <c r="BM12" i="1"/>
  <c r="BM11" i="1"/>
  <c r="BM10" i="1"/>
  <c r="BM8" i="1"/>
  <c r="BM5" i="1"/>
  <c r="BM2" i="1"/>
</calcChain>
</file>

<file path=xl/sharedStrings.xml><?xml version="1.0" encoding="utf-8"?>
<sst xmlns="http://schemas.openxmlformats.org/spreadsheetml/2006/main" count="891" uniqueCount="167">
  <si>
    <t>Latitudine</t>
  </si>
  <si>
    <t>Longitudine</t>
  </si>
  <si>
    <t>Area</t>
  </si>
  <si>
    <t>Sito</t>
  </si>
  <si>
    <t>Data</t>
  </si>
  <si>
    <t>Codice_campionamento</t>
  </si>
  <si>
    <t>Codice_carote</t>
  </si>
  <si>
    <t>Livello</t>
  </si>
  <si>
    <t>Codice_campione</t>
  </si>
  <si>
    <t>Note</t>
  </si>
  <si>
    <t>Ghiaia</t>
  </si>
  <si>
    <t>Sabbia</t>
  </si>
  <si>
    <t>Silt</t>
  </si>
  <si>
    <t>Argilla</t>
  </si>
  <si>
    <t>Pelite_valore_percentuale</t>
  </si>
  <si>
    <t>Sostanza organica</t>
  </si>
  <si>
    <t>Al</t>
  </si>
  <si>
    <t>As</t>
  </si>
  <si>
    <t>Cd</t>
  </si>
  <si>
    <t>Cr</t>
  </si>
  <si>
    <t>Cr_VI</t>
  </si>
  <si>
    <t>Cu</t>
  </si>
  <si>
    <t>Fe</t>
  </si>
  <si>
    <t>Hg</t>
  </si>
  <si>
    <t>Ni</t>
  </si>
  <si>
    <t>Pb</t>
  </si>
  <si>
    <t>V</t>
  </si>
  <si>
    <t>Zn</t>
  </si>
  <si>
    <t>MBT</t>
  </si>
  <si>
    <t>DBT</t>
  </si>
  <si>
    <t>TBT</t>
  </si>
  <si>
    <t>Somma organostannici</t>
  </si>
  <si>
    <t>PCB-28</t>
  </si>
  <si>
    <t>PCB-52</t>
  </si>
  <si>
    <t>PCB-77</t>
  </si>
  <si>
    <t>PCB-81</t>
  </si>
  <si>
    <t>PCB-101</t>
  </si>
  <si>
    <t>PCB-118</t>
  </si>
  <si>
    <t>PCB-126</t>
  </si>
  <si>
    <t>PCB-128</t>
  </si>
  <si>
    <t>PCB-138</t>
  </si>
  <si>
    <t>PCB-153</t>
  </si>
  <si>
    <t>PCB-156</t>
  </si>
  <si>
    <t>PCB-169</t>
  </si>
  <si>
    <t>PCB-180</t>
  </si>
  <si>
    <t>Somma PCB</t>
  </si>
  <si>
    <t>2,4 DDD</t>
  </si>
  <si>
    <t>4,4 DDD</t>
  </si>
  <si>
    <t>Somma DDD</t>
  </si>
  <si>
    <t>2,4 DDE</t>
  </si>
  <si>
    <t>4,4 DDE</t>
  </si>
  <si>
    <t>Somma DDE</t>
  </si>
  <si>
    <t>2,4 DDT</t>
  </si>
  <si>
    <t>4,4 DDT</t>
  </si>
  <si>
    <t>Somma DDT</t>
  </si>
  <si>
    <t>Clordano</t>
  </si>
  <si>
    <t>Aldrin</t>
  </si>
  <si>
    <t>Dieldrin</t>
  </si>
  <si>
    <t>Endrin</t>
  </si>
  <si>
    <t>a-HCH</t>
  </si>
  <si>
    <t>b-HCH</t>
  </si>
  <si>
    <t>g-HCH (Lindano)</t>
  </si>
  <si>
    <t>Eptacloro epossido</t>
  </si>
  <si>
    <t>HCB</t>
  </si>
  <si>
    <t>Naftalene</t>
  </si>
  <si>
    <t>Antracene</t>
  </si>
  <si>
    <t>Fenantrene</t>
  </si>
  <si>
    <t>Acenaftilene</t>
  </si>
  <si>
    <t>Acenaftene</t>
  </si>
  <si>
    <t>Fluorene</t>
  </si>
  <si>
    <t>Fluorantene</t>
  </si>
  <si>
    <t>Pirene</t>
  </si>
  <si>
    <t>Benzo(a)antracene</t>
  </si>
  <si>
    <t>Crisene</t>
  </si>
  <si>
    <t>Benzo(b)fluorantene</t>
  </si>
  <si>
    <t>Benzo(a)pirene</t>
  </si>
  <si>
    <t>Benzo(k)fluorantene</t>
  </si>
  <si>
    <t>Indeno(1,2,3,c,d)pirene</t>
  </si>
  <si>
    <t>Benzo(g,h,i)perilene</t>
  </si>
  <si>
    <t>Dibenzo(a,h)antracene</t>
  </si>
  <si>
    <t>Somma_IPA_16</t>
  </si>
  <si>
    <t>Somma_PCDD_PCDF_PCB</t>
  </si>
  <si>
    <t>Somma_PCDD_PCDF</t>
  </si>
  <si>
    <t>Idrocarburi C&gt;12</t>
  </si>
  <si>
    <t>2147692-001</t>
  </si>
  <si>
    <t>2147692-002</t>
  </si>
  <si>
    <t>2147692-003</t>
  </si>
  <si>
    <t>2147692-004</t>
  </si>
  <si>
    <t>2147692-005</t>
  </si>
  <si>
    <t>2147692-006</t>
  </si>
  <si>
    <t>2147692-007</t>
  </si>
  <si>
    <t>2147692-008</t>
  </si>
  <si>
    <t>2147692-009</t>
  </si>
  <si>
    <t>2147692-010</t>
  </si>
  <si>
    <t>2147692-011</t>
  </si>
  <si>
    <t>2147692-012</t>
  </si>
  <si>
    <t>2147692-013</t>
  </si>
  <si>
    <t>2147692-014</t>
  </si>
  <si>
    <t>2147692-015</t>
  </si>
  <si>
    <t>2147692-016</t>
  </si>
  <si>
    <t>2147692-017</t>
  </si>
  <si>
    <t>2147692-018</t>
  </si>
  <si>
    <t>2147692-019</t>
  </si>
  <si>
    <t>2147692-020</t>
  </si>
  <si>
    <t>2147692-021</t>
  </si>
  <si>
    <t>2147692-022</t>
  </si>
  <si>
    <t>2147692-023</t>
  </si>
  <si>
    <t>2147692-024</t>
  </si>
  <si>
    <t>2147692-025</t>
  </si>
  <si>
    <t>2147692-026</t>
  </si>
  <si>
    <t>2147692-027</t>
  </si>
  <si>
    <t>2147692-028</t>
  </si>
  <si>
    <t>2147692-029</t>
  </si>
  <si>
    <t>2147692-030</t>
  </si>
  <si>
    <t>2147692-031</t>
  </si>
  <si>
    <t>2147692-032</t>
  </si>
  <si>
    <t>2147692-033</t>
  </si>
  <si>
    <t>2147692-034</t>
  </si>
  <si>
    <t>2147692-035</t>
  </si>
  <si>
    <t>2147692-036</t>
  </si>
  <si>
    <t>2147692-037</t>
  </si>
  <si>
    <t>2147692-038</t>
  </si>
  <si>
    <t>2147692-039</t>
  </si>
  <si>
    <t>2147692-040</t>
  </si>
  <si>
    <t>&lt; LOD</t>
  </si>
  <si>
    <t>Porto di Ortona (CH)</t>
  </si>
  <si>
    <t>17/01/2022</t>
  </si>
  <si>
    <t>PO 9 0-0,5</t>
  </si>
  <si>
    <t>PO 9 0,5-1</t>
  </si>
  <si>
    <t>PO 17 0-0,5</t>
  </si>
  <si>
    <t>PO 17 0,5-1</t>
  </si>
  <si>
    <t>PO 19 0-0,5</t>
  </si>
  <si>
    <t>PO 19 0,5-1</t>
  </si>
  <si>
    <t>PO 1' 0-0,5</t>
  </si>
  <si>
    <t>PO 1'0,5-1</t>
  </si>
  <si>
    <t>PO 16' 0-0,5</t>
  </si>
  <si>
    <t>PO 16' 0,5-1</t>
  </si>
  <si>
    <t>PO 18' 0-0,5</t>
  </si>
  <si>
    <t>PO 18' 0,5-1</t>
  </si>
  <si>
    <t>PO 19' 0-0,5</t>
  </si>
  <si>
    <t>PO 19' 0,5-1</t>
  </si>
  <si>
    <t>PO 20' 0-0,5</t>
  </si>
  <si>
    <t>PO 20' 0,5-1</t>
  </si>
  <si>
    <t>PO 21' 0-0,5</t>
  </si>
  <si>
    <t>PO 21' 0,5-1</t>
  </si>
  <si>
    <t>PO 22' 0-0,5</t>
  </si>
  <si>
    <t>PO 22' 0,5-1</t>
  </si>
  <si>
    <t>PO 23' 0-0,5</t>
  </si>
  <si>
    <t>PO 23' 0,5-1</t>
  </si>
  <si>
    <t>PO 24' 0-0,5</t>
  </si>
  <si>
    <t>PO 24' 0,5-1</t>
  </si>
  <si>
    <t>PO 25' 0-0,5</t>
  </si>
  <si>
    <t>PO 25' 0,5-1</t>
  </si>
  <si>
    <t>PO 26' 0-0,5</t>
  </si>
  <si>
    <t>PO 26' 0,5-1</t>
  </si>
  <si>
    <t>PO 27' 0-0,5</t>
  </si>
  <si>
    <t>PO 27' 0,5-1</t>
  </si>
  <si>
    <t>PO 28' 0-0,5</t>
  </si>
  <si>
    <t>PO 28' 0,5-1</t>
  </si>
  <si>
    <t>PO 29' 0-0,5</t>
  </si>
  <si>
    <t>PO 29' 0,5-1</t>
  </si>
  <si>
    <t>PO 30' 0-0,5</t>
  </si>
  <si>
    <t>PO 30' 0,5-1</t>
  </si>
  <si>
    <t>PO 32' 0-0,5</t>
  </si>
  <si>
    <t>PO 32' 0,5-1</t>
  </si>
  <si>
    <t>PO 34' 0-0,5</t>
  </si>
  <si>
    <t>PO 34' 0,5-1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</si>
</sst>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 applyProtection="1"/>
    <xf numFmtId="49" fontId="0" fillId="2" borderId="0" xfId="0" applyNumberFormat="1" applyFill="1" applyProtection="1"/>
    <xf numFmtId="49" fontId="0" fillId="0" borderId="0" xfId="0" applyNumberFormat="1" applyFill="1" applyProtection="1"/>
    <xf numFmtId="49" fontId="0" fillId="0" borderId="0" xfId="0" applyNumberFormat="1" applyProtection="1">
      <protection locked="0"/>
    </xf>
    <xf numFmtId="49" fontId="1" fillId="0" borderId="0" xfId="0" applyNumberFormat="1" applyFont="1" applyProtection="1">
      <protection locked="0"/>
    </xf>
    <xf numFmtId="49" fontId="0" fillId="0" borderId="0" xfId="0" applyNumberFormat="1"/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" xfId="0" quotePrefix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1"/>
  <sheetViews>
    <sheetView tabSelected="1" workbookViewId="0">
      <pane ySplit="1" topLeftCell="A2" activePane="bottomLeft" state="frozen"/>
      <selection pane="bottomLeft" activeCell="K19" sqref="K19"/>
    </sheetView>
  </sheetViews>
  <sheetFormatPr defaultColWidth="8.85546875" defaultRowHeight="15" x14ac:dyDescent="0.25"/>
  <cols>
    <col min="1" max="1" width="8.85546875" style="4"/>
    <col min="2" max="2" width="10.42578125" style="4" bestFit="1" customWidth="1"/>
    <col min="3" max="3" width="19.140625" style="4" bestFit="1" customWidth="1"/>
    <col min="4" max="4" width="8.85546875" style="4"/>
    <col min="5" max="5" width="10.7109375" style="4" bestFit="1" customWidth="1"/>
    <col min="6" max="6" width="21.140625" style="4" bestFit="1" customWidth="1"/>
    <col min="7" max="7" width="12.85546875" style="4" bestFit="1" customWidth="1"/>
    <col min="8" max="8" width="8.85546875" style="4"/>
    <col min="9" max="9" width="15.7109375" style="4" bestFit="1" customWidth="1"/>
    <col min="10" max="10" width="16.85546875" style="4" bestFit="1" customWidth="1"/>
    <col min="11" max="14" width="8.85546875" style="4"/>
    <col min="15" max="15" width="22.7109375" style="4" bestFit="1" customWidth="1"/>
    <col min="16" max="16" width="15.7109375" style="4" bestFit="1" customWidth="1"/>
    <col min="17" max="31" width="8.85546875" style="4"/>
    <col min="32" max="32" width="19.7109375" style="4" bestFit="1" customWidth="1"/>
    <col min="33" max="45" width="8.85546875" style="4"/>
    <col min="46" max="46" width="10.7109375" style="4" bestFit="1" customWidth="1"/>
    <col min="47" max="48" width="8.85546875" style="4"/>
    <col min="49" max="49" width="11.28515625" style="4" bestFit="1" customWidth="1"/>
    <col min="50" max="51" width="8.85546875" style="4"/>
    <col min="52" max="52" width="11" style="4" customWidth="1"/>
    <col min="53" max="54" width="8.85546875" style="4"/>
    <col min="55" max="55" width="11" style="4" bestFit="1" customWidth="1"/>
    <col min="56" max="61" width="8.85546875" style="4"/>
    <col min="62" max="62" width="14.28515625" style="4" bestFit="1" customWidth="1"/>
    <col min="63" max="64" width="8.85546875" style="4"/>
    <col min="65" max="65" width="14.28515625" style="4" bestFit="1" customWidth="1"/>
    <col min="66" max="67" width="8.85546875" style="4"/>
    <col min="68" max="68" width="10.28515625" style="4" bestFit="1" customWidth="1"/>
    <col min="69" max="69" width="11.28515625" style="4" bestFit="1" customWidth="1"/>
    <col min="70" max="70" width="11.7109375" style="4" customWidth="1"/>
    <col min="71" max="71" width="8.85546875" style="4"/>
    <col min="72" max="72" width="10.7109375" style="4" bestFit="1" customWidth="1"/>
    <col min="73" max="73" width="8.85546875" style="4"/>
    <col min="74" max="74" width="10.5703125" style="4" customWidth="1"/>
    <col min="75" max="75" width="8.85546875" style="4"/>
    <col min="76" max="76" width="13" style="4" customWidth="1"/>
    <col min="77" max="77" width="11.28515625" style="4" customWidth="1"/>
    <col min="78" max="78" width="12.85546875" style="4" customWidth="1"/>
    <col min="79" max="79" width="15.28515625" style="4" customWidth="1"/>
    <col min="80" max="80" width="17" style="4" bestFit="1" customWidth="1"/>
    <col min="81" max="81" width="19.5703125" style="4" bestFit="1" customWidth="1"/>
    <col min="82" max="82" width="13.85546875" style="4" bestFit="1" customWidth="1"/>
    <col min="83" max="84" width="22.42578125" style="4" bestFit="1" customWidth="1"/>
    <col min="85" max="16384" width="8.85546875" style="6"/>
  </cols>
  <sheetData>
    <row r="1" spans="1:84" s="1" customFormat="1" ht="16.89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83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</row>
    <row r="2" spans="1:84" x14ac:dyDescent="0.25">
      <c r="C2" s="4" t="s">
        <v>125</v>
      </c>
      <c r="E2" s="4" t="s">
        <v>126</v>
      </c>
      <c r="F2" s="4" t="s">
        <v>127</v>
      </c>
      <c r="I2" s="7" t="s">
        <v>84</v>
      </c>
      <c r="K2" s="9">
        <v>0</v>
      </c>
      <c r="L2" s="8">
        <v>7.3</v>
      </c>
      <c r="M2" s="8">
        <v>57.8</v>
      </c>
      <c r="N2" s="8">
        <v>34.9</v>
      </c>
      <c r="O2" s="10">
        <v>92.699999999999989</v>
      </c>
      <c r="R2" s="9">
        <v>12</v>
      </c>
      <c r="S2" s="9" t="s">
        <v>124</v>
      </c>
      <c r="T2" s="9">
        <v>81</v>
      </c>
      <c r="V2" s="9">
        <v>42</v>
      </c>
      <c r="X2" s="9" t="s">
        <v>124</v>
      </c>
      <c r="Y2" s="9">
        <v>37</v>
      </c>
      <c r="Z2" s="9">
        <v>16</v>
      </c>
      <c r="AB2" s="9">
        <v>100</v>
      </c>
      <c r="AC2" s="9" t="s">
        <v>124</v>
      </c>
      <c r="AD2" s="9" t="s">
        <v>124</v>
      </c>
      <c r="AE2" s="9" t="s">
        <v>124</v>
      </c>
      <c r="AF2" s="9" t="s">
        <v>124</v>
      </c>
      <c r="BM2" s="9">
        <f>41*1000</f>
        <v>41000</v>
      </c>
      <c r="BN2" s="9" t="s">
        <v>124</v>
      </c>
      <c r="BO2" s="9" t="s">
        <v>124</v>
      </c>
      <c r="BP2" s="9" t="s">
        <v>124</v>
      </c>
      <c r="BQ2" s="9" t="s">
        <v>124</v>
      </c>
      <c r="BR2" s="9" t="s">
        <v>124</v>
      </c>
      <c r="BS2" s="9" t="s">
        <v>124</v>
      </c>
      <c r="BT2" s="9" t="s">
        <v>124</v>
      </c>
      <c r="BU2" s="9" t="s">
        <v>124</v>
      </c>
      <c r="BV2" s="9" t="s">
        <v>124</v>
      </c>
      <c r="BW2" s="9" t="s">
        <v>124</v>
      </c>
      <c r="BX2" s="9" t="s">
        <v>124</v>
      </c>
      <c r="BY2" s="9" t="s">
        <v>124</v>
      </c>
      <c r="BZ2" s="9" t="s">
        <v>124</v>
      </c>
      <c r="CA2" s="9" t="s">
        <v>124</v>
      </c>
      <c r="CB2" s="9" t="s">
        <v>124</v>
      </c>
      <c r="CC2" s="9" t="s">
        <v>124</v>
      </c>
      <c r="CD2" s="9" t="s">
        <v>124</v>
      </c>
    </row>
    <row r="3" spans="1:84" x14ac:dyDescent="0.25">
      <c r="C3" s="4" t="s">
        <v>125</v>
      </c>
      <c r="E3" s="4" t="s">
        <v>126</v>
      </c>
      <c r="F3" s="4" t="s">
        <v>128</v>
      </c>
      <c r="I3" s="7" t="s">
        <v>85</v>
      </c>
      <c r="K3" s="8">
        <v>0.5</v>
      </c>
      <c r="L3" s="8">
        <v>54.9</v>
      </c>
      <c r="M3" s="8">
        <v>33.1</v>
      </c>
      <c r="N3" s="8">
        <v>11.5</v>
      </c>
      <c r="O3" s="10">
        <v>44.6</v>
      </c>
      <c r="R3" s="8">
        <v>7.3</v>
      </c>
      <c r="S3" s="9" t="s">
        <v>124</v>
      </c>
      <c r="T3" s="9">
        <v>26</v>
      </c>
      <c r="V3" s="9">
        <v>10</v>
      </c>
      <c r="X3" s="9" t="s">
        <v>124</v>
      </c>
      <c r="Y3" s="9">
        <v>19</v>
      </c>
      <c r="Z3" s="8">
        <v>6.7</v>
      </c>
      <c r="AB3" s="9">
        <v>36</v>
      </c>
      <c r="AC3" s="9" t="s">
        <v>124</v>
      </c>
      <c r="AD3" s="9" t="s">
        <v>124</v>
      </c>
      <c r="AE3" s="9" t="s">
        <v>124</v>
      </c>
      <c r="AF3" s="9" t="s">
        <v>124</v>
      </c>
      <c r="BM3" s="9" t="s">
        <v>124</v>
      </c>
      <c r="BN3" s="9" t="s">
        <v>124</v>
      </c>
      <c r="BO3" s="9" t="s">
        <v>124</v>
      </c>
      <c r="BP3" s="9" t="s">
        <v>124</v>
      </c>
      <c r="BQ3" s="9" t="s">
        <v>124</v>
      </c>
      <c r="BR3" s="9" t="s">
        <v>124</v>
      </c>
      <c r="BS3" s="9" t="s">
        <v>124</v>
      </c>
      <c r="BT3" s="9" t="s">
        <v>124</v>
      </c>
      <c r="BU3" s="9" t="s">
        <v>124</v>
      </c>
      <c r="BV3" s="9" t="s">
        <v>124</v>
      </c>
      <c r="BW3" s="9" t="s">
        <v>124</v>
      </c>
      <c r="BX3" s="9" t="s">
        <v>124</v>
      </c>
      <c r="BY3" s="9" t="s">
        <v>124</v>
      </c>
      <c r="BZ3" s="9" t="s">
        <v>124</v>
      </c>
      <c r="CA3" s="9" t="s">
        <v>124</v>
      </c>
      <c r="CB3" s="9" t="s">
        <v>124</v>
      </c>
      <c r="CC3" s="9" t="s">
        <v>124</v>
      </c>
      <c r="CD3" s="9" t="s">
        <v>124</v>
      </c>
    </row>
    <row r="4" spans="1:84" x14ac:dyDescent="0.25">
      <c r="C4" s="4" t="s">
        <v>125</v>
      </c>
      <c r="E4" s="4" t="s">
        <v>126</v>
      </c>
      <c r="F4" s="4" t="s">
        <v>129</v>
      </c>
      <c r="I4" s="7" t="s">
        <v>86</v>
      </c>
      <c r="K4" s="9">
        <v>0</v>
      </c>
      <c r="L4" s="8">
        <v>69.099999999999994</v>
      </c>
      <c r="M4" s="8">
        <v>23.9</v>
      </c>
      <c r="N4" s="8">
        <v>7</v>
      </c>
      <c r="O4" s="10">
        <v>30.9</v>
      </c>
      <c r="R4" s="9">
        <v>11</v>
      </c>
      <c r="S4" s="9" t="s">
        <v>124</v>
      </c>
      <c r="T4" s="9">
        <v>30</v>
      </c>
      <c r="V4" s="9">
        <v>16</v>
      </c>
      <c r="X4" s="9" t="s">
        <v>124</v>
      </c>
      <c r="Y4" s="9">
        <v>18</v>
      </c>
      <c r="Z4" s="8">
        <v>8.6</v>
      </c>
      <c r="AB4" s="9">
        <v>44</v>
      </c>
      <c r="AC4" s="9" t="s">
        <v>124</v>
      </c>
      <c r="AD4" s="9" t="s">
        <v>124</v>
      </c>
      <c r="AE4" s="9" t="s">
        <v>124</v>
      </c>
      <c r="AF4" s="9" t="s">
        <v>124</v>
      </c>
      <c r="BM4" s="9" t="s">
        <v>124</v>
      </c>
      <c r="BN4" s="9" t="s">
        <v>124</v>
      </c>
      <c r="BO4" s="9" t="s">
        <v>124</v>
      </c>
      <c r="BP4" s="9" t="s">
        <v>124</v>
      </c>
      <c r="BQ4" s="9" t="s">
        <v>124</v>
      </c>
      <c r="BR4" s="9" t="s">
        <v>124</v>
      </c>
      <c r="BS4" s="9" t="s">
        <v>124</v>
      </c>
      <c r="BT4" s="9">
        <v>48</v>
      </c>
      <c r="BU4" s="9">
        <v>40</v>
      </c>
      <c r="BV4" s="9">
        <v>35</v>
      </c>
      <c r="BW4" s="9">
        <v>33</v>
      </c>
      <c r="BX4" s="9">
        <v>28</v>
      </c>
      <c r="BY4" s="9">
        <v>35</v>
      </c>
      <c r="BZ4" s="9">
        <v>17</v>
      </c>
      <c r="CA4" s="9">
        <v>24</v>
      </c>
      <c r="CB4" s="9">
        <v>23</v>
      </c>
      <c r="CC4" s="9" t="s">
        <v>124</v>
      </c>
      <c r="CD4" s="9">
        <v>283</v>
      </c>
    </row>
    <row r="5" spans="1:84" x14ac:dyDescent="0.25">
      <c r="C5" s="4" t="s">
        <v>125</v>
      </c>
      <c r="E5" s="4" t="s">
        <v>126</v>
      </c>
      <c r="F5" s="4" t="s">
        <v>130</v>
      </c>
      <c r="I5" s="7" t="s">
        <v>87</v>
      </c>
      <c r="K5" s="9">
        <v>0</v>
      </c>
      <c r="L5" s="8">
        <v>35.299999999999997</v>
      </c>
      <c r="M5" s="8">
        <v>49.4</v>
      </c>
      <c r="N5" s="8">
        <v>15.3</v>
      </c>
      <c r="O5" s="10">
        <v>64.7</v>
      </c>
      <c r="R5" s="9">
        <v>10</v>
      </c>
      <c r="S5" s="9" t="s">
        <v>124</v>
      </c>
      <c r="T5" s="9">
        <v>45</v>
      </c>
      <c r="V5" s="9">
        <v>20</v>
      </c>
      <c r="X5" s="9" t="s">
        <v>124</v>
      </c>
      <c r="Y5" s="9">
        <v>24</v>
      </c>
      <c r="Z5" s="9">
        <v>10</v>
      </c>
      <c r="AB5" s="9">
        <v>61</v>
      </c>
      <c r="AC5" s="9" t="s">
        <v>124</v>
      </c>
      <c r="AD5" s="9" t="s">
        <v>124</v>
      </c>
      <c r="AE5" s="9" t="s">
        <v>124</v>
      </c>
      <c r="AF5" s="9" t="s">
        <v>124</v>
      </c>
      <c r="BM5" s="9">
        <f>31*1000</f>
        <v>31000</v>
      </c>
      <c r="BN5" s="9" t="s">
        <v>124</v>
      </c>
      <c r="BO5" s="9" t="s">
        <v>124</v>
      </c>
      <c r="BP5" s="9">
        <v>27</v>
      </c>
      <c r="BQ5" s="9" t="s">
        <v>124</v>
      </c>
      <c r="BR5" s="9" t="s">
        <v>124</v>
      </c>
      <c r="BS5" s="9" t="s">
        <v>124</v>
      </c>
      <c r="BT5" s="9">
        <v>46</v>
      </c>
      <c r="BU5" s="9">
        <v>40</v>
      </c>
      <c r="BV5" s="9">
        <v>32</v>
      </c>
      <c r="BW5" s="9">
        <v>38</v>
      </c>
      <c r="BX5" s="9">
        <v>27</v>
      </c>
      <c r="BY5" s="9">
        <v>30</v>
      </c>
      <c r="BZ5" s="9">
        <v>15</v>
      </c>
      <c r="CA5" s="9">
        <v>20</v>
      </c>
      <c r="CB5" s="9">
        <v>16</v>
      </c>
      <c r="CC5" s="9" t="s">
        <v>124</v>
      </c>
      <c r="CD5" s="9">
        <v>291</v>
      </c>
    </row>
    <row r="6" spans="1:84" x14ac:dyDescent="0.25">
      <c r="C6" s="4" t="s">
        <v>125</v>
      </c>
      <c r="E6" s="4" t="s">
        <v>126</v>
      </c>
      <c r="F6" s="4" t="s">
        <v>131</v>
      </c>
      <c r="I6" s="7" t="s">
        <v>88</v>
      </c>
      <c r="K6" s="9">
        <v>0</v>
      </c>
      <c r="L6" s="8">
        <v>93.9</v>
      </c>
      <c r="M6" s="8">
        <v>5.2</v>
      </c>
      <c r="N6" s="8">
        <v>0.9</v>
      </c>
      <c r="O6" s="10">
        <v>6.1000000000000005</v>
      </c>
      <c r="R6" s="8">
        <v>8.6</v>
      </c>
      <c r="S6" s="9" t="s">
        <v>124</v>
      </c>
      <c r="T6" s="8">
        <v>9.6</v>
      </c>
      <c r="V6" s="9" t="s">
        <v>124</v>
      </c>
      <c r="X6" s="9" t="s">
        <v>124</v>
      </c>
      <c r="Y6" s="8">
        <v>6.9</v>
      </c>
      <c r="Z6" s="8">
        <v>2.9</v>
      </c>
      <c r="AB6" s="9">
        <v>17</v>
      </c>
      <c r="AC6" s="9" t="s">
        <v>124</v>
      </c>
      <c r="AD6" s="9" t="s">
        <v>124</v>
      </c>
      <c r="AE6" s="9" t="s">
        <v>124</v>
      </c>
      <c r="AF6" s="9" t="s">
        <v>124</v>
      </c>
      <c r="BM6" s="9" t="s">
        <v>124</v>
      </c>
      <c r="BN6" s="9" t="s">
        <v>124</v>
      </c>
      <c r="BO6" s="9" t="s">
        <v>124</v>
      </c>
      <c r="BP6" s="9" t="s">
        <v>124</v>
      </c>
      <c r="BQ6" s="9" t="s">
        <v>124</v>
      </c>
      <c r="BR6" s="9" t="s">
        <v>124</v>
      </c>
      <c r="BS6" s="9" t="s">
        <v>124</v>
      </c>
      <c r="BT6" s="9" t="s">
        <v>124</v>
      </c>
      <c r="BU6" s="9" t="s">
        <v>124</v>
      </c>
      <c r="BV6" s="9" t="s">
        <v>124</v>
      </c>
      <c r="BW6" s="9" t="s">
        <v>124</v>
      </c>
      <c r="BX6" s="9" t="s">
        <v>124</v>
      </c>
      <c r="BY6" s="9" t="s">
        <v>124</v>
      </c>
      <c r="BZ6" s="9" t="s">
        <v>124</v>
      </c>
      <c r="CA6" s="9" t="s">
        <v>124</v>
      </c>
      <c r="CB6" s="9" t="s">
        <v>124</v>
      </c>
      <c r="CC6" s="9" t="s">
        <v>124</v>
      </c>
      <c r="CD6" s="9" t="s">
        <v>124</v>
      </c>
    </row>
    <row r="7" spans="1:84" x14ac:dyDescent="0.25">
      <c r="C7" s="4" t="s">
        <v>125</v>
      </c>
      <c r="E7" s="4" t="s">
        <v>126</v>
      </c>
      <c r="F7" s="4" t="s">
        <v>132</v>
      </c>
      <c r="I7" s="7" t="s">
        <v>89</v>
      </c>
      <c r="K7" s="9">
        <v>0</v>
      </c>
      <c r="L7" s="8">
        <v>88.7</v>
      </c>
      <c r="M7" s="8">
        <v>9.1999999999999993</v>
      </c>
      <c r="N7" s="8">
        <v>2.1</v>
      </c>
      <c r="O7" s="10">
        <v>11.299999999999999</v>
      </c>
      <c r="P7" s="5"/>
      <c r="R7" s="9">
        <v>11</v>
      </c>
      <c r="S7" s="9" t="s">
        <v>124</v>
      </c>
      <c r="T7" s="9">
        <v>22</v>
      </c>
      <c r="V7" s="8">
        <v>6</v>
      </c>
      <c r="X7" s="9" t="s">
        <v>124</v>
      </c>
      <c r="Y7" s="9">
        <v>14</v>
      </c>
      <c r="Z7" s="8">
        <v>4.9000000000000004</v>
      </c>
      <c r="AB7" s="9">
        <v>35</v>
      </c>
      <c r="AC7" s="9" t="s">
        <v>124</v>
      </c>
      <c r="AD7" s="9" t="s">
        <v>124</v>
      </c>
      <c r="AE7" s="9" t="s">
        <v>124</v>
      </c>
      <c r="AF7" s="9" t="s">
        <v>124</v>
      </c>
      <c r="BM7" s="9" t="s">
        <v>124</v>
      </c>
      <c r="BN7" s="9" t="s">
        <v>124</v>
      </c>
      <c r="BO7" s="9" t="s">
        <v>124</v>
      </c>
      <c r="BP7" s="9" t="s">
        <v>124</v>
      </c>
      <c r="BQ7" s="9" t="s">
        <v>124</v>
      </c>
      <c r="BR7" s="9" t="s">
        <v>124</v>
      </c>
      <c r="BS7" s="9" t="s">
        <v>124</v>
      </c>
      <c r="BT7" s="9" t="s">
        <v>124</v>
      </c>
      <c r="BU7" s="9" t="s">
        <v>124</v>
      </c>
      <c r="BV7" s="9" t="s">
        <v>124</v>
      </c>
      <c r="BW7" s="9" t="s">
        <v>124</v>
      </c>
      <c r="BX7" s="9" t="s">
        <v>124</v>
      </c>
      <c r="BY7" s="9" t="s">
        <v>124</v>
      </c>
      <c r="BZ7" s="9" t="s">
        <v>124</v>
      </c>
      <c r="CA7" s="9" t="s">
        <v>124</v>
      </c>
      <c r="CB7" s="9" t="s">
        <v>124</v>
      </c>
      <c r="CC7" s="9" t="s">
        <v>124</v>
      </c>
      <c r="CD7" s="9" t="s">
        <v>124</v>
      </c>
    </row>
    <row r="8" spans="1:84" x14ac:dyDescent="0.25">
      <c r="C8" s="4" t="s">
        <v>125</v>
      </c>
      <c r="E8" s="4" t="s">
        <v>126</v>
      </c>
      <c r="F8" s="4" t="s">
        <v>133</v>
      </c>
      <c r="I8" s="7" t="s">
        <v>90</v>
      </c>
      <c r="K8" s="9">
        <v>0</v>
      </c>
      <c r="L8" s="8">
        <v>7</v>
      </c>
      <c r="M8" s="8">
        <v>72.2</v>
      </c>
      <c r="N8" s="8">
        <v>20.8</v>
      </c>
      <c r="O8" s="10">
        <v>93</v>
      </c>
      <c r="R8" s="9">
        <v>10</v>
      </c>
      <c r="S8" s="9" t="s">
        <v>124</v>
      </c>
      <c r="T8" s="9">
        <v>63</v>
      </c>
      <c r="V8" s="9">
        <v>40</v>
      </c>
      <c r="X8" s="9" t="s">
        <v>124</v>
      </c>
      <c r="Y8" s="9">
        <v>31</v>
      </c>
      <c r="Z8" s="9">
        <v>14</v>
      </c>
      <c r="AB8" s="9">
        <v>90</v>
      </c>
      <c r="AC8" s="9" t="s">
        <v>124</v>
      </c>
      <c r="AD8" s="9" t="s">
        <v>124</v>
      </c>
      <c r="AE8" s="9" t="s">
        <v>124</v>
      </c>
      <c r="AF8" s="9" t="s">
        <v>124</v>
      </c>
      <c r="BM8" s="9">
        <f>63*1000</f>
        <v>63000</v>
      </c>
      <c r="BN8" s="9" t="s">
        <v>124</v>
      </c>
      <c r="BO8" s="9" t="s">
        <v>124</v>
      </c>
      <c r="BP8" s="9" t="s">
        <v>124</v>
      </c>
      <c r="BQ8" s="9" t="s">
        <v>124</v>
      </c>
      <c r="BR8" s="9" t="s">
        <v>124</v>
      </c>
      <c r="BS8" s="9" t="s">
        <v>124</v>
      </c>
      <c r="BT8" s="9" t="s">
        <v>124</v>
      </c>
      <c r="BU8" s="9" t="s">
        <v>124</v>
      </c>
      <c r="BV8" s="9" t="s">
        <v>124</v>
      </c>
      <c r="BW8" s="9" t="s">
        <v>124</v>
      </c>
      <c r="BX8" s="9" t="s">
        <v>124</v>
      </c>
      <c r="BY8" s="9" t="s">
        <v>124</v>
      </c>
      <c r="BZ8" s="9" t="s">
        <v>124</v>
      </c>
      <c r="CA8" s="9" t="s">
        <v>124</v>
      </c>
      <c r="CB8" s="9" t="s">
        <v>124</v>
      </c>
      <c r="CC8" s="9" t="s">
        <v>124</v>
      </c>
      <c r="CD8" s="9" t="s">
        <v>124</v>
      </c>
    </row>
    <row r="9" spans="1:84" x14ac:dyDescent="0.25">
      <c r="C9" s="4" t="s">
        <v>125</v>
      </c>
      <c r="E9" s="4" t="s">
        <v>126</v>
      </c>
      <c r="F9" s="4" t="s">
        <v>134</v>
      </c>
      <c r="I9" s="7" t="s">
        <v>91</v>
      </c>
      <c r="K9" s="9">
        <v>0</v>
      </c>
      <c r="L9" s="8">
        <v>13.2</v>
      </c>
      <c r="M9" s="9">
        <v>57</v>
      </c>
      <c r="N9" s="8">
        <v>29.8</v>
      </c>
      <c r="O9" s="10">
        <v>86.8</v>
      </c>
      <c r="R9" s="8">
        <v>9.9</v>
      </c>
      <c r="S9" s="9" t="s">
        <v>124</v>
      </c>
      <c r="T9" s="9">
        <v>43</v>
      </c>
      <c r="V9" s="9">
        <v>14</v>
      </c>
      <c r="X9" s="9" t="s">
        <v>124</v>
      </c>
      <c r="Y9" s="9">
        <v>26</v>
      </c>
      <c r="Z9" s="8">
        <v>7.5</v>
      </c>
      <c r="AB9" s="9">
        <v>48</v>
      </c>
      <c r="AC9" s="9" t="s">
        <v>124</v>
      </c>
      <c r="AD9" s="9" t="s">
        <v>124</v>
      </c>
      <c r="AE9" s="9" t="s">
        <v>124</v>
      </c>
      <c r="AF9" s="9" t="s">
        <v>124</v>
      </c>
      <c r="BM9" s="9" t="s">
        <v>124</v>
      </c>
      <c r="BN9" s="9" t="s">
        <v>124</v>
      </c>
      <c r="BO9" s="9" t="s">
        <v>124</v>
      </c>
      <c r="BP9" s="9" t="s">
        <v>124</v>
      </c>
      <c r="BQ9" s="9" t="s">
        <v>124</v>
      </c>
      <c r="BR9" s="9" t="s">
        <v>124</v>
      </c>
      <c r="BS9" s="9" t="s">
        <v>124</v>
      </c>
      <c r="BT9" s="9" t="s">
        <v>124</v>
      </c>
      <c r="BU9" s="9" t="s">
        <v>124</v>
      </c>
      <c r="BV9" s="9" t="s">
        <v>124</v>
      </c>
      <c r="BW9" s="9" t="s">
        <v>124</v>
      </c>
      <c r="BX9" s="9" t="s">
        <v>124</v>
      </c>
      <c r="BY9" s="9" t="s">
        <v>124</v>
      </c>
      <c r="BZ9" s="9" t="s">
        <v>124</v>
      </c>
      <c r="CA9" s="9" t="s">
        <v>124</v>
      </c>
      <c r="CB9" s="9" t="s">
        <v>124</v>
      </c>
      <c r="CC9" s="9" t="s">
        <v>124</v>
      </c>
      <c r="CD9" s="9" t="s">
        <v>124</v>
      </c>
    </row>
    <row r="10" spans="1:84" x14ac:dyDescent="0.25">
      <c r="C10" s="4" t="s">
        <v>125</v>
      </c>
      <c r="E10" s="4" t="s">
        <v>126</v>
      </c>
      <c r="F10" s="4" t="s">
        <v>135</v>
      </c>
      <c r="I10" s="7" t="s">
        <v>92</v>
      </c>
      <c r="K10" s="9">
        <v>0</v>
      </c>
      <c r="L10" s="8">
        <v>5.5</v>
      </c>
      <c r="M10" s="8">
        <v>72.5</v>
      </c>
      <c r="N10" s="9">
        <v>22</v>
      </c>
      <c r="O10" s="10">
        <v>94.5</v>
      </c>
      <c r="R10" s="9">
        <v>11</v>
      </c>
      <c r="S10" s="9" t="s">
        <v>124</v>
      </c>
      <c r="T10" s="9">
        <v>61</v>
      </c>
      <c r="V10" s="9">
        <v>49</v>
      </c>
      <c r="X10" s="9" t="s">
        <v>124</v>
      </c>
      <c r="Y10" s="9">
        <v>34</v>
      </c>
      <c r="Z10" s="9">
        <v>16</v>
      </c>
      <c r="AB10" s="9">
        <v>110</v>
      </c>
      <c r="AC10" s="9" t="s">
        <v>124</v>
      </c>
      <c r="AD10" s="9" t="s">
        <v>124</v>
      </c>
      <c r="AE10" s="9" t="s">
        <v>124</v>
      </c>
      <c r="AF10" s="9" t="s">
        <v>124</v>
      </c>
      <c r="BM10" s="9">
        <f>80*1000</f>
        <v>80000</v>
      </c>
      <c r="BN10" s="9" t="s">
        <v>124</v>
      </c>
      <c r="BO10" s="9" t="s">
        <v>124</v>
      </c>
      <c r="BP10" s="9" t="s">
        <v>124</v>
      </c>
      <c r="BQ10" s="9" t="s">
        <v>124</v>
      </c>
      <c r="BR10" s="9" t="s">
        <v>124</v>
      </c>
      <c r="BS10" s="9" t="s">
        <v>124</v>
      </c>
      <c r="BT10" s="9">
        <v>36</v>
      </c>
      <c r="BU10" s="9">
        <v>33</v>
      </c>
      <c r="BV10" s="9">
        <v>23</v>
      </c>
      <c r="BW10" s="9">
        <v>27</v>
      </c>
      <c r="BX10" s="9">
        <v>24</v>
      </c>
      <c r="BY10" s="9" t="s">
        <v>124</v>
      </c>
      <c r="BZ10" s="9">
        <v>12</v>
      </c>
      <c r="CA10" s="9">
        <v>19</v>
      </c>
      <c r="CB10" s="9">
        <v>19</v>
      </c>
      <c r="CC10" s="9" t="s">
        <v>124</v>
      </c>
      <c r="CD10" s="9">
        <v>193</v>
      </c>
    </row>
    <row r="11" spans="1:84" x14ac:dyDescent="0.25">
      <c r="C11" s="4" t="s">
        <v>125</v>
      </c>
      <c r="E11" s="4" t="s">
        <v>126</v>
      </c>
      <c r="F11" s="4" t="s">
        <v>136</v>
      </c>
      <c r="I11" s="7" t="s">
        <v>93</v>
      </c>
      <c r="K11" s="8">
        <v>5.0999999999999996</v>
      </c>
      <c r="L11" s="8">
        <v>14.9</v>
      </c>
      <c r="M11" s="9">
        <v>56</v>
      </c>
      <c r="N11" s="9">
        <v>24</v>
      </c>
      <c r="O11" s="10">
        <v>80</v>
      </c>
      <c r="R11" s="9">
        <v>11</v>
      </c>
      <c r="S11" s="9" t="s">
        <v>124</v>
      </c>
      <c r="T11" s="9">
        <v>35</v>
      </c>
      <c r="V11" s="9">
        <v>25</v>
      </c>
      <c r="X11" s="9" t="s">
        <v>124</v>
      </c>
      <c r="Y11" s="9">
        <v>25</v>
      </c>
      <c r="Z11" s="9">
        <v>11</v>
      </c>
      <c r="AB11" s="9">
        <v>64</v>
      </c>
      <c r="AC11" s="9" t="s">
        <v>124</v>
      </c>
      <c r="AD11" s="9" t="s">
        <v>124</v>
      </c>
      <c r="AE11" s="9" t="s">
        <v>124</v>
      </c>
      <c r="AF11" s="9" t="s">
        <v>124</v>
      </c>
      <c r="BM11" s="9">
        <f>35*1000</f>
        <v>35000</v>
      </c>
      <c r="BN11" s="9" t="s">
        <v>124</v>
      </c>
      <c r="BO11" s="9" t="s">
        <v>124</v>
      </c>
      <c r="BP11" s="9" t="s">
        <v>124</v>
      </c>
      <c r="BQ11" s="9" t="s">
        <v>124</v>
      </c>
      <c r="BR11" s="9" t="s">
        <v>124</v>
      </c>
      <c r="BS11" s="9" t="s">
        <v>124</v>
      </c>
      <c r="BT11" s="9">
        <v>18</v>
      </c>
      <c r="BU11" s="9">
        <v>17</v>
      </c>
      <c r="BV11" s="9">
        <v>15</v>
      </c>
      <c r="BW11" s="9">
        <v>16</v>
      </c>
      <c r="BX11" s="9">
        <v>14</v>
      </c>
      <c r="BY11" s="9">
        <v>15</v>
      </c>
      <c r="BZ11" s="9">
        <v>8</v>
      </c>
      <c r="CA11" s="9">
        <v>11</v>
      </c>
      <c r="CB11" s="9">
        <v>10</v>
      </c>
      <c r="CC11" s="9" t="s">
        <v>124</v>
      </c>
      <c r="CD11" s="9">
        <v>124</v>
      </c>
    </row>
    <row r="12" spans="1:84" x14ac:dyDescent="0.25">
      <c r="C12" s="4" t="s">
        <v>125</v>
      </c>
      <c r="E12" s="4" t="s">
        <v>126</v>
      </c>
      <c r="F12" s="4" t="s">
        <v>137</v>
      </c>
      <c r="I12" s="7" t="s">
        <v>94</v>
      </c>
      <c r="K12" s="9">
        <v>0</v>
      </c>
      <c r="L12" s="8">
        <v>11.6</v>
      </c>
      <c r="M12" s="8">
        <v>61.7</v>
      </c>
      <c r="N12" s="8">
        <v>26.7</v>
      </c>
      <c r="O12" s="10">
        <v>88.4</v>
      </c>
      <c r="R12" s="9">
        <v>10</v>
      </c>
      <c r="S12" s="9" t="s">
        <v>124</v>
      </c>
      <c r="T12" s="9">
        <v>47</v>
      </c>
      <c r="V12" s="9">
        <v>37</v>
      </c>
      <c r="X12" s="9" t="s">
        <v>124</v>
      </c>
      <c r="Y12" s="9">
        <v>30</v>
      </c>
      <c r="Z12" s="9">
        <v>14</v>
      </c>
      <c r="AB12" s="9">
        <v>85</v>
      </c>
      <c r="AC12" s="9" t="s">
        <v>124</v>
      </c>
      <c r="AD12" s="9" t="s">
        <v>124</v>
      </c>
      <c r="AE12" s="9" t="s">
        <v>124</v>
      </c>
      <c r="AF12" s="9" t="s">
        <v>124</v>
      </c>
      <c r="BM12" s="9">
        <f>40*1000</f>
        <v>40000</v>
      </c>
      <c r="BN12" s="9" t="s">
        <v>124</v>
      </c>
      <c r="BO12" s="9" t="s">
        <v>124</v>
      </c>
      <c r="BP12" s="9" t="s">
        <v>124</v>
      </c>
      <c r="BQ12" s="9" t="s">
        <v>124</v>
      </c>
      <c r="BR12" s="9" t="s">
        <v>124</v>
      </c>
      <c r="BS12" s="9" t="s">
        <v>124</v>
      </c>
      <c r="BT12" s="9">
        <v>22</v>
      </c>
      <c r="BU12" s="9">
        <v>21</v>
      </c>
      <c r="BV12" s="9">
        <v>15</v>
      </c>
      <c r="BW12" s="9">
        <v>15</v>
      </c>
      <c r="BX12" s="9">
        <v>13</v>
      </c>
      <c r="BY12" s="9">
        <v>14</v>
      </c>
      <c r="BZ12" s="9">
        <v>8</v>
      </c>
      <c r="CA12" s="9">
        <v>11</v>
      </c>
      <c r="CB12" s="9">
        <v>10</v>
      </c>
      <c r="CC12" s="9" t="s">
        <v>124</v>
      </c>
      <c r="CD12" s="9">
        <v>129</v>
      </c>
    </row>
    <row r="13" spans="1:84" x14ac:dyDescent="0.25">
      <c r="C13" s="4" t="s">
        <v>125</v>
      </c>
      <c r="E13" s="4" t="s">
        <v>126</v>
      </c>
      <c r="F13" s="4" t="s">
        <v>138</v>
      </c>
      <c r="I13" s="7" t="s">
        <v>95</v>
      </c>
      <c r="K13" s="9">
        <v>0</v>
      </c>
      <c r="L13" s="8">
        <v>15.5</v>
      </c>
      <c r="M13" s="8">
        <v>54.7</v>
      </c>
      <c r="N13" s="8">
        <v>29.8</v>
      </c>
      <c r="O13" s="10">
        <v>84.5</v>
      </c>
      <c r="R13" s="9">
        <v>11</v>
      </c>
      <c r="S13" s="9" t="s">
        <v>124</v>
      </c>
      <c r="T13" s="9">
        <v>41</v>
      </c>
      <c r="V13" s="9">
        <v>19</v>
      </c>
      <c r="X13" s="9" t="s">
        <v>124</v>
      </c>
      <c r="Y13" s="9">
        <v>28</v>
      </c>
      <c r="Z13" s="8">
        <v>9.9</v>
      </c>
      <c r="AB13" s="9">
        <v>60</v>
      </c>
      <c r="AC13" s="9" t="s">
        <v>124</v>
      </c>
      <c r="AD13" s="9" t="s">
        <v>124</v>
      </c>
      <c r="AE13" s="9" t="s">
        <v>124</v>
      </c>
      <c r="AF13" s="9" t="s">
        <v>124</v>
      </c>
      <c r="BM13" s="9" t="s">
        <v>124</v>
      </c>
      <c r="BN13" s="9" t="s">
        <v>124</v>
      </c>
      <c r="BO13" s="9" t="s">
        <v>124</v>
      </c>
      <c r="BP13" s="9" t="s">
        <v>124</v>
      </c>
      <c r="BQ13" s="9" t="s">
        <v>124</v>
      </c>
      <c r="BR13" s="9" t="s">
        <v>124</v>
      </c>
      <c r="BS13" s="9" t="s">
        <v>124</v>
      </c>
      <c r="BT13" s="9">
        <v>19</v>
      </c>
      <c r="BU13" s="9">
        <v>15</v>
      </c>
      <c r="BV13" s="9">
        <v>13</v>
      </c>
      <c r="BW13" s="9">
        <v>12</v>
      </c>
      <c r="BX13" s="9" t="s">
        <v>124</v>
      </c>
      <c r="BY13" s="9" t="s">
        <v>124</v>
      </c>
      <c r="BZ13" s="9" t="s">
        <v>124</v>
      </c>
      <c r="CA13" s="9" t="s">
        <v>124</v>
      </c>
      <c r="CB13" s="9" t="s">
        <v>124</v>
      </c>
      <c r="CC13" s="9" t="s">
        <v>124</v>
      </c>
      <c r="CD13" s="9">
        <v>59</v>
      </c>
    </row>
    <row r="14" spans="1:84" x14ac:dyDescent="0.25">
      <c r="C14" s="4" t="s">
        <v>125</v>
      </c>
      <c r="E14" s="4" t="s">
        <v>126</v>
      </c>
      <c r="F14" s="4" t="s">
        <v>139</v>
      </c>
      <c r="I14" s="7" t="s">
        <v>96</v>
      </c>
      <c r="K14" s="9">
        <v>0</v>
      </c>
      <c r="L14" s="8">
        <v>4</v>
      </c>
      <c r="M14" s="9">
        <v>70</v>
      </c>
      <c r="N14" s="9">
        <v>26</v>
      </c>
      <c r="O14" s="10">
        <v>96</v>
      </c>
      <c r="R14" s="9">
        <v>11</v>
      </c>
      <c r="S14" s="9" t="s">
        <v>124</v>
      </c>
      <c r="T14" s="9">
        <v>62</v>
      </c>
      <c r="V14" s="9">
        <v>32</v>
      </c>
      <c r="X14" s="9" t="s">
        <v>124</v>
      </c>
      <c r="Y14" s="9">
        <v>33</v>
      </c>
      <c r="Z14" s="9">
        <v>14</v>
      </c>
      <c r="AB14" s="9">
        <v>77</v>
      </c>
      <c r="AC14" s="9" t="s">
        <v>124</v>
      </c>
      <c r="AD14" s="9" t="s">
        <v>124</v>
      </c>
      <c r="AE14" s="9" t="s">
        <v>124</v>
      </c>
      <c r="AF14" s="9" t="s">
        <v>124</v>
      </c>
      <c r="BM14" s="9">
        <f>42*1000</f>
        <v>42000</v>
      </c>
      <c r="BN14" s="9" t="s">
        <v>124</v>
      </c>
      <c r="BO14" s="9" t="s">
        <v>124</v>
      </c>
      <c r="BP14" s="9" t="s">
        <v>124</v>
      </c>
      <c r="BQ14" s="9" t="s">
        <v>124</v>
      </c>
      <c r="BR14" s="9" t="s">
        <v>124</v>
      </c>
      <c r="BS14" s="9" t="s">
        <v>124</v>
      </c>
      <c r="BT14" s="9">
        <v>19</v>
      </c>
      <c r="BU14" s="9">
        <v>23</v>
      </c>
      <c r="BV14" s="9">
        <v>17</v>
      </c>
      <c r="BW14" s="9" t="s">
        <v>124</v>
      </c>
      <c r="BX14" s="9">
        <v>16</v>
      </c>
      <c r="BY14" s="9" t="s">
        <v>124</v>
      </c>
      <c r="BZ14" s="9">
        <v>7</v>
      </c>
      <c r="CA14" s="9">
        <v>13</v>
      </c>
      <c r="CB14" s="9">
        <v>13</v>
      </c>
      <c r="CC14" s="9" t="s">
        <v>124</v>
      </c>
      <c r="CD14" s="9">
        <v>108</v>
      </c>
    </row>
    <row r="15" spans="1:84" x14ac:dyDescent="0.25">
      <c r="C15" s="4" t="s">
        <v>125</v>
      </c>
      <c r="E15" s="4" t="s">
        <v>126</v>
      </c>
      <c r="F15" s="4" t="s">
        <v>140</v>
      </c>
      <c r="I15" s="7" t="s">
        <v>97</v>
      </c>
      <c r="K15" s="9">
        <v>0</v>
      </c>
      <c r="L15" s="8">
        <v>6.6</v>
      </c>
      <c r="M15" s="8">
        <v>48.1</v>
      </c>
      <c r="N15" s="8">
        <v>45.3</v>
      </c>
      <c r="O15" s="10">
        <v>93.4</v>
      </c>
      <c r="R15" s="9">
        <v>12</v>
      </c>
      <c r="S15" s="9" t="s">
        <v>124</v>
      </c>
      <c r="T15" s="9">
        <v>49</v>
      </c>
      <c r="V15" s="9">
        <v>21</v>
      </c>
      <c r="X15" s="9" t="s">
        <v>124</v>
      </c>
      <c r="Y15" s="9">
        <v>34</v>
      </c>
      <c r="Z15" s="9">
        <v>10</v>
      </c>
      <c r="AB15" s="9">
        <v>62</v>
      </c>
      <c r="AC15" s="9" t="s">
        <v>124</v>
      </c>
      <c r="AD15" s="9" t="s">
        <v>124</v>
      </c>
      <c r="AE15" s="9" t="s">
        <v>124</v>
      </c>
      <c r="AF15" s="9" t="s">
        <v>124</v>
      </c>
      <c r="BM15" s="9" t="s">
        <v>124</v>
      </c>
      <c r="BN15" s="9" t="s">
        <v>124</v>
      </c>
      <c r="BO15" s="9" t="s">
        <v>124</v>
      </c>
      <c r="BP15" s="9" t="s">
        <v>124</v>
      </c>
      <c r="BQ15" s="9" t="s">
        <v>124</v>
      </c>
      <c r="BR15" s="9" t="s">
        <v>124</v>
      </c>
      <c r="BS15" s="9" t="s">
        <v>124</v>
      </c>
      <c r="BT15" s="9" t="s">
        <v>124</v>
      </c>
      <c r="BU15" s="9" t="s">
        <v>124</v>
      </c>
      <c r="BV15" s="9" t="s">
        <v>124</v>
      </c>
      <c r="BW15" s="9" t="s">
        <v>124</v>
      </c>
      <c r="BX15" s="9" t="s">
        <v>124</v>
      </c>
      <c r="BY15" s="9" t="s">
        <v>124</v>
      </c>
      <c r="BZ15" s="9" t="s">
        <v>124</v>
      </c>
      <c r="CA15" s="9" t="s">
        <v>124</v>
      </c>
      <c r="CB15" s="9" t="s">
        <v>124</v>
      </c>
      <c r="CC15" s="9" t="s">
        <v>124</v>
      </c>
      <c r="CD15" s="9" t="s">
        <v>124</v>
      </c>
    </row>
    <row r="16" spans="1:84" x14ac:dyDescent="0.25">
      <c r="C16" s="4" t="s">
        <v>125</v>
      </c>
      <c r="E16" s="4" t="s">
        <v>126</v>
      </c>
      <c r="F16" s="4" t="s">
        <v>141</v>
      </c>
      <c r="I16" s="7" t="s">
        <v>98</v>
      </c>
      <c r="K16" s="9">
        <v>0</v>
      </c>
      <c r="L16" s="9">
        <v>13</v>
      </c>
      <c r="M16" s="8">
        <v>62.2</v>
      </c>
      <c r="N16" s="8">
        <v>24.8</v>
      </c>
      <c r="O16" s="10">
        <v>87</v>
      </c>
      <c r="R16" s="9">
        <v>12</v>
      </c>
      <c r="S16" s="9" t="s">
        <v>124</v>
      </c>
      <c r="T16" s="9">
        <v>52</v>
      </c>
      <c r="V16" s="9">
        <v>36</v>
      </c>
      <c r="X16" s="9" t="s">
        <v>124</v>
      </c>
      <c r="Y16" s="9">
        <v>31</v>
      </c>
      <c r="Z16" s="9">
        <v>14</v>
      </c>
      <c r="AB16" s="9">
        <v>88</v>
      </c>
      <c r="AC16" s="9" t="s">
        <v>124</v>
      </c>
      <c r="AD16" s="9" t="s">
        <v>124</v>
      </c>
      <c r="AE16" s="9" t="s">
        <v>124</v>
      </c>
      <c r="AF16" s="9" t="s">
        <v>124</v>
      </c>
      <c r="BM16" s="9">
        <f>42*1000</f>
        <v>42000</v>
      </c>
      <c r="BN16" s="9" t="s">
        <v>124</v>
      </c>
      <c r="BO16" s="9" t="s">
        <v>124</v>
      </c>
      <c r="BP16" s="9">
        <v>19</v>
      </c>
      <c r="BQ16" s="9" t="s">
        <v>124</v>
      </c>
      <c r="BR16" s="9" t="s">
        <v>124</v>
      </c>
      <c r="BS16" s="9" t="s">
        <v>124</v>
      </c>
      <c r="BT16" s="9">
        <v>38</v>
      </c>
      <c r="BU16" s="8">
        <v>30.5</v>
      </c>
      <c r="BV16" s="9">
        <v>26</v>
      </c>
      <c r="BW16" s="9">
        <v>29</v>
      </c>
      <c r="BX16" s="9">
        <v>24</v>
      </c>
      <c r="BY16" s="9">
        <v>27</v>
      </c>
      <c r="BZ16" s="9">
        <v>12</v>
      </c>
      <c r="CA16" s="9">
        <v>19</v>
      </c>
      <c r="CB16" s="9">
        <v>21</v>
      </c>
      <c r="CC16" s="9" t="s">
        <v>124</v>
      </c>
      <c r="CD16" s="9">
        <v>246</v>
      </c>
    </row>
    <row r="17" spans="3:82" x14ac:dyDescent="0.25">
      <c r="C17" s="4" t="s">
        <v>125</v>
      </c>
      <c r="E17" s="4" t="s">
        <v>126</v>
      </c>
      <c r="F17" s="4" t="s">
        <v>142</v>
      </c>
      <c r="I17" s="7" t="s">
        <v>99</v>
      </c>
      <c r="K17" s="9">
        <v>0</v>
      </c>
      <c r="L17" s="8">
        <v>8.6</v>
      </c>
      <c r="M17" s="8">
        <v>61.4</v>
      </c>
      <c r="N17" s="9">
        <v>30</v>
      </c>
      <c r="O17" s="10">
        <v>91.4</v>
      </c>
      <c r="R17" s="9">
        <v>11</v>
      </c>
      <c r="S17" s="9" t="s">
        <v>124</v>
      </c>
      <c r="T17" s="9">
        <v>36</v>
      </c>
      <c r="V17" s="9">
        <v>31</v>
      </c>
      <c r="X17" s="9" t="s">
        <v>124</v>
      </c>
      <c r="Y17" s="9">
        <v>29</v>
      </c>
      <c r="Z17" s="9">
        <v>14</v>
      </c>
      <c r="AB17" s="9">
        <v>75</v>
      </c>
      <c r="AC17" s="9" t="s">
        <v>124</v>
      </c>
      <c r="AD17" s="9" t="s">
        <v>124</v>
      </c>
      <c r="AE17" s="9" t="s">
        <v>124</v>
      </c>
      <c r="AF17" s="9" t="s">
        <v>124</v>
      </c>
      <c r="BM17" s="9">
        <f>52*1000</f>
        <v>52000</v>
      </c>
      <c r="BN17" s="9" t="s">
        <v>124</v>
      </c>
      <c r="BO17" s="9" t="s">
        <v>124</v>
      </c>
      <c r="BP17" s="9">
        <v>19</v>
      </c>
      <c r="BQ17" s="9" t="s">
        <v>124</v>
      </c>
      <c r="BR17" s="9" t="s">
        <v>124</v>
      </c>
      <c r="BS17" s="9" t="s">
        <v>124</v>
      </c>
      <c r="BT17" s="9">
        <v>33</v>
      </c>
      <c r="BU17" s="9">
        <v>40</v>
      </c>
      <c r="BV17" s="9">
        <v>24</v>
      </c>
      <c r="BW17" s="9">
        <v>22</v>
      </c>
      <c r="BX17" s="9">
        <v>26</v>
      </c>
      <c r="BY17" s="9">
        <v>28</v>
      </c>
      <c r="BZ17" s="9">
        <v>17</v>
      </c>
      <c r="CA17" s="9" t="s">
        <v>124</v>
      </c>
      <c r="CB17" s="9">
        <v>23</v>
      </c>
      <c r="CC17" s="9" t="s">
        <v>124</v>
      </c>
      <c r="CD17" s="9">
        <v>232</v>
      </c>
    </row>
    <row r="18" spans="3:82" x14ac:dyDescent="0.25">
      <c r="C18" s="4" t="s">
        <v>125</v>
      </c>
      <c r="E18" s="4" t="s">
        <v>126</v>
      </c>
      <c r="F18" s="4" t="s">
        <v>143</v>
      </c>
      <c r="I18" s="7" t="s">
        <v>100</v>
      </c>
      <c r="K18" s="9">
        <v>0</v>
      </c>
      <c r="L18" s="8">
        <v>14.9</v>
      </c>
      <c r="M18" s="8">
        <v>59.6</v>
      </c>
      <c r="N18" s="8">
        <v>25.5</v>
      </c>
      <c r="O18" s="10">
        <v>85.1</v>
      </c>
      <c r="R18" s="9">
        <v>11</v>
      </c>
      <c r="S18" s="9" t="s">
        <v>124</v>
      </c>
      <c r="T18" s="9">
        <v>37</v>
      </c>
      <c r="V18" s="9">
        <v>28</v>
      </c>
      <c r="X18" s="9" t="s">
        <v>124</v>
      </c>
      <c r="Y18" s="9">
        <v>26</v>
      </c>
      <c r="Z18" s="9">
        <v>13</v>
      </c>
      <c r="AB18" s="9">
        <v>73</v>
      </c>
      <c r="AC18" s="9" t="s">
        <v>124</v>
      </c>
      <c r="AD18" s="9" t="s">
        <v>124</v>
      </c>
      <c r="AE18" s="9" t="s">
        <v>124</v>
      </c>
      <c r="AF18" s="9" t="s">
        <v>124</v>
      </c>
      <c r="BM18" s="9">
        <f>39*1000</f>
        <v>39000</v>
      </c>
      <c r="BN18" s="9" t="s">
        <v>124</v>
      </c>
      <c r="BO18" s="9" t="s">
        <v>124</v>
      </c>
      <c r="BP18" s="9">
        <v>23</v>
      </c>
      <c r="BQ18" s="9" t="s">
        <v>124</v>
      </c>
      <c r="BR18" s="9" t="s">
        <v>124</v>
      </c>
      <c r="BS18" s="9" t="s">
        <v>124</v>
      </c>
      <c r="BT18" s="9">
        <v>38</v>
      </c>
      <c r="BU18" s="9">
        <v>33</v>
      </c>
      <c r="BV18" s="9">
        <v>22</v>
      </c>
      <c r="BW18" s="9">
        <v>27</v>
      </c>
      <c r="BX18" s="9">
        <v>24</v>
      </c>
      <c r="BY18" s="9">
        <v>24</v>
      </c>
      <c r="BZ18" s="9">
        <v>12</v>
      </c>
      <c r="CA18" s="9">
        <v>18</v>
      </c>
      <c r="CB18" s="9">
        <v>16</v>
      </c>
      <c r="CC18" s="9" t="s">
        <v>124</v>
      </c>
      <c r="CD18" s="9">
        <v>237</v>
      </c>
    </row>
    <row r="19" spans="3:82" x14ac:dyDescent="0.25">
      <c r="C19" s="4" t="s">
        <v>125</v>
      </c>
      <c r="E19" s="4" t="s">
        <v>126</v>
      </c>
      <c r="F19" s="4" t="s">
        <v>144</v>
      </c>
      <c r="I19" s="7" t="s">
        <v>101</v>
      </c>
      <c r="K19" s="9">
        <v>0</v>
      </c>
      <c r="L19" s="8">
        <v>30.2</v>
      </c>
      <c r="M19" s="8">
        <v>31.9</v>
      </c>
      <c r="N19" s="8">
        <v>37.9</v>
      </c>
      <c r="O19" s="10">
        <v>69.8</v>
      </c>
      <c r="R19" s="8">
        <v>9.1</v>
      </c>
      <c r="S19" s="9" t="s">
        <v>124</v>
      </c>
      <c r="T19" s="9">
        <v>44</v>
      </c>
      <c r="V19" s="9">
        <v>21</v>
      </c>
      <c r="X19" s="9" t="s">
        <v>124</v>
      </c>
      <c r="Y19" s="9">
        <v>29</v>
      </c>
      <c r="Z19" s="8">
        <v>8.5</v>
      </c>
      <c r="AB19" s="9">
        <v>57</v>
      </c>
      <c r="AC19" s="9" t="s">
        <v>124</v>
      </c>
      <c r="AD19" s="9" t="s">
        <v>124</v>
      </c>
      <c r="AE19" s="9" t="s">
        <v>124</v>
      </c>
      <c r="AF19" s="9" t="s">
        <v>124</v>
      </c>
      <c r="BM19" s="9" t="s">
        <v>124</v>
      </c>
      <c r="BN19" s="9" t="s">
        <v>124</v>
      </c>
      <c r="BO19" s="9" t="s">
        <v>124</v>
      </c>
      <c r="BP19" s="9" t="s">
        <v>124</v>
      </c>
      <c r="BQ19" s="9" t="s">
        <v>124</v>
      </c>
      <c r="BR19" s="9" t="s">
        <v>124</v>
      </c>
      <c r="BS19" s="9" t="s">
        <v>124</v>
      </c>
      <c r="BT19" s="9" t="s">
        <v>124</v>
      </c>
      <c r="BU19" s="9" t="s">
        <v>124</v>
      </c>
      <c r="BV19" s="9" t="s">
        <v>124</v>
      </c>
      <c r="BW19" s="9" t="s">
        <v>124</v>
      </c>
      <c r="BX19" s="9" t="s">
        <v>124</v>
      </c>
      <c r="BY19" s="9" t="s">
        <v>124</v>
      </c>
      <c r="BZ19" s="9" t="s">
        <v>124</v>
      </c>
      <c r="CA19" s="9" t="s">
        <v>124</v>
      </c>
      <c r="CB19" s="9" t="s">
        <v>124</v>
      </c>
      <c r="CC19" s="9" t="s">
        <v>124</v>
      </c>
      <c r="CD19" s="9" t="s">
        <v>124</v>
      </c>
    </row>
    <row r="20" spans="3:82" x14ac:dyDescent="0.25">
      <c r="C20" s="4" t="s">
        <v>125</v>
      </c>
      <c r="E20" s="4" t="s">
        <v>126</v>
      </c>
      <c r="F20" s="4" t="s">
        <v>145</v>
      </c>
      <c r="I20" s="7" t="s">
        <v>102</v>
      </c>
      <c r="K20" s="9">
        <v>0</v>
      </c>
      <c r="L20" s="8">
        <v>20.100000000000001</v>
      </c>
      <c r="M20" s="8">
        <v>42.5</v>
      </c>
      <c r="N20" s="8">
        <v>37.4</v>
      </c>
      <c r="O20" s="10">
        <v>79.900000000000006</v>
      </c>
      <c r="R20" s="9">
        <v>11</v>
      </c>
      <c r="S20" s="9" t="s">
        <v>124</v>
      </c>
      <c r="T20" s="9">
        <v>39</v>
      </c>
      <c r="V20" s="9">
        <v>25</v>
      </c>
      <c r="X20" s="9" t="s">
        <v>124</v>
      </c>
      <c r="Y20" s="9">
        <v>25</v>
      </c>
      <c r="Z20" s="9">
        <v>12</v>
      </c>
      <c r="AB20" s="9">
        <v>70</v>
      </c>
      <c r="AC20" s="9" t="s">
        <v>124</v>
      </c>
      <c r="AD20" s="9" t="s">
        <v>124</v>
      </c>
      <c r="AE20" s="9" t="s">
        <v>124</v>
      </c>
      <c r="AF20" s="9" t="s">
        <v>124</v>
      </c>
      <c r="BM20" s="9">
        <f>42*1000</f>
        <v>42000</v>
      </c>
      <c r="BN20" s="9" t="s">
        <v>124</v>
      </c>
      <c r="BO20" s="9" t="s">
        <v>124</v>
      </c>
      <c r="BP20" s="9">
        <v>25</v>
      </c>
      <c r="BQ20" s="9" t="s">
        <v>124</v>
      </c>
      <c r="BR20" s="9" t="s">
        <v>124</v>
      </c>
      <c r="BS20" s="9" t="s">
        <v>124</v>
      </c>
      <c r="BT20" s="9">
        <v>36</v>
      </c>
      <c r="BU20" s="9">
        <v>30</v>
      </c>
      <c r="BV20" s="9">
        <v>26</v>
      </c>
      <c r="BW20" s="9">
        <v>26</v>
      </c>
      <c r="BX20" s="9">
        <v>22</v>
      </c>
      <c r="BY20" s="9">
        <v>26</v>
      </c>
      <c r="BZ20" s="9">
        <v>12</v>
      </c>
      <c r="CA20" s="9">
        <v>19</v>
      </c>
      <c r="CB20" s="9">
        <v>19</v>
      </c>
      <c r="CC20" s="9" t="s">
        <v>124</v>
      </c>
      <c r="CD20" s="9">
        <v>241</v>
      </c>
    </row>
    <row r="21" spans="3:82" x14ac:dyDescent="0.25">
      <c r="C21" s="4" t="s">
        <v>125</v>
      </c>
      <c r="E21" s="4" t="s">
        <v>126</v>
      </c>
      <c r="F21" s="4" t="s">
        <v>146</v>
      </c>
      <c r="I21" s="7" t="s">
        <v>103</v>
      </c>
      <c r="K21" s="9">
        <v>0</v>
      </c>
      <c r="L21" s="9">
        <v>18</v>
      </c>
      <c r="M21" s="8">
        <v>53.1</v>
      </c>
      <c r="N21" s="8">
        <v>28.9</v>
      </c>
      <c r="O21" s="10">
        <v>82</v>
      </c>
      <c r="R21" s="8">
        <v>8.3000000000000007</v>
      </c>
      <c r="S21" s="9" t="s">
        <v>124</v>
      </c>
      <c r="T21" s="9">
        <v>28</v>
      </c>
      <c r="V21" s="9">
        <v>14</v>
      </c>
      <c r="X21" s="9" t="s">
        <v>124</v>
      </c>
      <c r="Y21" s="9">
        <v>17</v>
      </c>
      <c r="Z21" s="8">
        <v>8.8000000000000007</v>
      </c>
      <c r="AB21" s="9">
        <v>42</v>
      </c>
      <c r="AC21" s="9" t="s">
        <v>124</v>
      </c>
      <c r="AD21" s="9" t="s">
        <v>124</v>
      </c>
      <c r="AE21" s="9" t="s">
        <v>124</v>
      </c>
      <c r="AF21" s="9" t="s">
        <v>124</v>
      </c>
      <c r="BM21" s="9" t="s">
        <v>124</v>
      </c>
      <c r="BN21" s="9" t="s">
        <v>124</v>
      </c>
      <c r="BO21" s="9" t="s">
        <v>124</v>
      </c>
      <c r="BP21" s="9">
        <v>30</v>
      </c>
      <c r="BQ21" s="9" t="s">
        <v>124</v>
      </c>
      <c r="BR21" s="9" t="s">
        <v>124</v>
      </c>
      <c r="BS21" s="9" t="s">
        <v>124</v>
      </c>
      <c r="BT21" s="9">
        <v>45</v>
      </c>
      <c r="BU21" s="9">
        <v>38</v>
      </c>
      <c r="BV21" s="9">
        <v>27</v>
      </c>
      <c r="BW21" s="9">
        <v>26</v>
      </c>
      <c r="BX21" s="9">
        <v>21</v>
      </c>
      <c r="BY21" s="9">
        <v>26</v>
      </c>
      <c r="BZ21" s="9">
        <v>12</v>
      </c>
      <c r="CA21" s="9">
        <v>17</v>
      </c>
      <c r="CB21" s="9">
        <v>14</v>
      </c>
      <c r="CC21" s="9" t="s">
        <v>124</v>
      </c>
      <c r="CD21" s="9">
        <v>256</v>
      </c>
    </row>
    <row r="22" spans="3:82" x14ac:dyDescent="0.25">
      <c r="C22" s="4" t="s">
        <v>125</v>
      </c>
      <c r="E22" s="4" t="s">
        <v>126</v>
      </c>
      <c r="F22" s="4" t="s">
        <v>147</v>
      </c>
      <c r="I22" s="7" t="s">
        <v>104</v>
      </c>
      <c r="K22" s="9">
        <v>0</v>
      </c>
      <c r="L22" s="8">
        <v>6.3</v>
      </c>
      <c r="M22" s="8">
        <v>74.099999999999994</v>
      </c>
      <c r="N22" s="8">
        <v>19.600000000000001</v>
      </c>
      <c r="O22" s="10">
        <v>93.699999999999989</v>
      </c>
      <c r="R22" s="9">
        <v>12</v>
      </c>
      <c r="S22" s="9" t="s">
        <v>124</v>
      </c>
      <c r="T22" s="9">
        <v>60</v>
      </c>
      <c r="V22" s="9">
        <v>34</v>
      </c>
      <c r="X22" s="9" t="s">
        <v>124</v>
      </c>
      <c r="Y22" s="9">
        <v>32</v>
      </c>
      <c r="Z22" s="9">
        <v>14</v>
      </c>
      <c r="AB22" s="9">
        <v>88</v>
      </c>
      <c r="AC22" s="9" t="s">
        <v>124</v>
      </c>
      <c r="AD22" s="9" t="s">
        <v>124</v>
      </c>
      <c r="AE22" s="9" t="s">
        <v>124</v>
      </c>
      <c r="AF22" s="9" t="s">
        <v>124</v>
      </c>
      <c r="BM22" s="9">
        <f>60*1000</f>
        <v>60000</v>
      </c>
      <c r="BN22" s="9" t="s">
        <v>124</v>
      </c>
      <c r="BO22" s="9" t="s">
        <v>124</v>
      </c>
      <c r="BP22" s="9">
        <v>18</v>
      </c>
      <c r="BQ22" s="9" t="s">
        <v>124</v>
      </c>
      <c r="BR22" s="9" t="s">
        <v>124</v>
      </c>
      <c r="BS22" s="9" t="s">
        <v>124</v>
      </c>
      <c r="BT22" s="9">
        <v>25</v>
      </c>
      <c r="BU22" s="9">
        <v>29</v>
      </c>
      <c r="BV22" s="9">
        <v>16</v>
      </c>
      <c r="BW22" s="9">
        <v>16</v>
      </c>
      <c r="BX22" s="9">
        <v>16</v>
      </c>
      <c r="BY22" s="9">
        <v>15</v>
      </c>
      <c r="BZ22" s="9">
        <v>8</v>
      </c>
      <c r="CA22" s="9">
        <v>12</v>
      </c>
      <c r="CB22" s="9">
        <v>14</v>
      </c>
      <c r="CC22" s="9" t="s">
        <v>124</v>
      </c>
      <c r="CD22" s="9">
        <v>169</v>
      </c>
    </row>
    <row r="23" spans="3:82" x14ac:dyDescent="0.25">
      <c r="C23" s="4" t="s">
        <v>125</v>
      </c>
      <c r="E23" s="4" t="s">
        <v>126</v>
      </c>
      <c r="F23" s="4" t="s">
        <v>148</v>
      </c>
      <c r="I23" s="7" t="s">
        <v>105</v>
      </c>
      <c r="K23" s="9">
        <v>0</v>
      </c>
      <c r="L23" s="8">
        <v>8.4</v>
      </c>
      <c r="M23" s="8">
        <v>64.599999999999994</v>
      </c>
      <c r="N23" s="9">
        <v>27</v>
      </c>
      <c r="O23" s="10">
        <v>91.6</v>
      </c>
      <c r="R23" s="9">
        <v>11</v>
      </c>
      <c r="S23" s="9" t="s">
        <v>124</v>
      </c>
      <c r="T23" s="9">
        <v>70</v>
      </c>
      <c r="V23" s="9">
        <v>37</v>
      </c>
      <c r="X23" s="9" t="s">
        <v>124</v>
      </c>
      <c r="Y23" s="9">
        <v>34</v>
      </c>
      <c r="Z23" s="9">
        <v>16</v>
      </c>
      <c r="AB23" s="9">
        <v>88</v>
      </c>
      <c r="AC23" s="9" t="s">
        <v>124</v>
      </c>
      <c r="AD23" s="9" t="s">
        <v>124</v>
      </c>
      <c r="AE23" s="9" t="s">
        <v>124</v>
      </c>
      <c r="AF23" s="9" t="s">
        <v>124</v>
      </c>
      <c r="BM23" s="9">
        <f>54*1000</f>
        <v>54000</v>
      </c>
      <c r="BN23" s="9" t="s">
        <v>124</v>
      </c>
      <c r="BO23" s="9" t="s">
        <v>124</v>
      </c>
      <c r="BP23" s="9">
        <v>17</v>
      </c>
      <c r="BQ23" s="9" t="s">
        <v>124</v>
      </c>
      <c r="BR23" s="9" t="s">
        <v>124</v>
      </c>
      <c r="BS23" s="9" t="s">
        <v>124</v>
      </c>
      <c r="BT23" s="9">
        <v>25</v>
      </c>
      <c r="BU23" s="9">
        <v>26</v>
      </c>
      <c r="BV23" s="9">
        <v>18</v>
      </c>
      <c r="BW23" s="9">
        <v>18</v>
      </c>
      <c r="BX23" s="9">
        <v>18</v>
      </c>
      <c r="BY23" s="9">
        <v>18</v>
      </c>
      <c r="BZ23" s="9">
        <v>9</v>
      </c>
      <c r="CA23" s="9">
        <v>15</v>
      </c>
      <c r="CB23" s="9">
        <v>17</v>
      </c>
      <c r="CC23" s="9" t="s">
        <v>124</v>
      </c>
      <c r="CD23" s="9">
        <v>181</v>
      </c>
    </row>
    <row r="24" spans="3:82" x14ac:dyDescent="0.25">
      <c r="C24" s="4" t="s">
        <v>125</v>
      </c>
      <c r="E24" s="4" t="s">
        <v>126</v>
      </c>
      <c r="F24" s="4" t="s">
        <v>149</v>
      </c>
      <c r="I24" s="7" t="s">
        <v>106</v>
      </c>
      <c r="K24" s="9">
        <v>0</v>
      </c>
      <c r="L24" s="8">
        <v>21.1</v>
      </c>
      <c r="M24" s="8">
        <v>48.4</v>
      </c>
      <c r="N24" s="8">
        <v>30.5</v>
      </c>
      <c r="O24" s="10">
        <v>78.900000000000006</v>
      </c>
      <c r="R24" s="9">
        <v>11</v>
      </c>
      <c r="S24" s="9" t="s">
        <v>124</v>
      </c>
      <c r="T24" s="9">
        <v>39</v>
      </c>
      <c r="V24" s="9">
        <v>25</v>
      </c>
      <c r="X24" s="9" t="s">
        <v>124</v>
      </c>
      <c r="Y24" s="9">
        <v>26</v>
      </c>
      <c r="Z24" s="9">
        <v>12</v>
      </c>
      <c r="AB24" s="9">
        <v>71</v>
      </c>
      <c r="AC24" s="9" t="s">
        <v>124</v>
      </c>
      <c r="AD24" s="9" t="s">
        <v>124</v>
      </c>
      <c r="AE24" s="9" t="s">
        <v>124</v>
      </c>
      <c r="AF24" s="9" t="s">
        <v>124</v>
      </c>
      <c r="BM24" s="9">
        <f>39*1000</f>
        <v>39000</v>
      </c>
      <c r="BN24" s="9" t="s">
        <v>124</v>
      </c>
      <c r="BO24" s="9" t="s">
        <v>124</v>
      </c>
      <c r="BP24" s="9">
        <v>25</v>
      </c>
      <c r="BQ24" s="9" t="s">
        <v>124</v>
      </c>
      <c r="BR24" s="9" t="s">
        <v>124</v>
      </c>
      <c r="BS24" s="9" t="s">
        <v>124</v>
      </c>
      <c r="BT24" s="9">
        <v>34</v>
      </c>
      <c r="BU24" s="9">
        <v>34</v>
      </c>
      <c r="BV24" s="9">
        <v>25</v>
      </c>
      <c r="BW24" s="9">
        <v>27</v>
      </c>
      <c r="BX24" s="9">
        <v>23</v>
      </c>
      <c r="BY24" s="9">
        <v>26</v>
      </c>
      <c r="BZ24" s="9">
        <v>12</v>
      </c>
      <c r="CA24" s="9">
        <v>19</v>
      </c>
      <c r="CB24" s="9">
        <v>19</v>
      </c>
      <c r="CC24" s="9" t="s">
        <v>124</v>
      </c>
      <c r="CD24" s="9">
        <v>244</v>
      </c>
    </row>
    <row r="25" spans="3:82" x14ac:dyDescent="0.25">
      <c r="C25" s="4" t="s">
        <v>125</v>
      </c>
      <c r="E25" s="4" t="s">
        <v>126</v>
      </c>
      <c r="F25" s="4" t="s">
        <v>150</v>
      </c>
      <c r="I25" s="7" t="s">
        <v>107</v>
      </c>
      <c r="K25" s="8">
        <v>1.4</v>
      </c>
      <c r="L25" s="8">
        <v>42.3</v>
      </c>
      <c r="M25" s="8">
        <v>36.799999999999997</v>
      </c>
      <c r="N25" s="8">
        <v>19.5</v>
      </c>
      <c r="O25" s="10">
        <v>56.3</v>
      </c>
      <c r="R25" s="8">
        <v>9.6999999999999993</v>
      </c>
      <c r="S25" s="9" t="s">
        <v>124</v>
      </c>
      <c r="T25" s="9">
        <v>33</v>
      </c>
      <c r="V25" s="9">
        <v>13</v>
      </c>
      <c r="X25" s="9" t="s">
        <v>124</v>
      </c>
      <c r="Y25" s="9">
        <v>18</v>
      </c>
      <c r="Z25" s="8">
        <v>7.6</v>
      </c>
      <c r="AB25" s="9">
        <v>43</v>
      </c>
      <c r="AC25" s="9" t="s">
        <v>124</v>
      </c>
      <c r="AD25" s="9" t="s">
        <v>124</v>
      </c>
      <c r="AE25" s="9" t="s">
        <v>124</v>
      </c>
      <c r="AF25" s="9" t="s">
        <v>124</v>
      </c>
      <c r="BM25" s="9" t="s">
        <v>124</v>
      </c>
      <c r="BN25" s="9" t="s">
        <v>124</v>
      </c>
      <c r="BO25" s="9" t="s">
        <v>124</v>
      </c>
      <c r="BP25" s="9" t="s">
        <v>124</v>
      </c>
      <c r="BQ25" s="9" t="s">
        <v>124</v>
      </c>
      <c r="BR25" s="9" t="s">
        <v>124</v>
      </c>
      <c r="BS25" s="9" t="s">
        <v>124</v>
      </c>
      <c r="BT25" s="9">
        <v>18</v>
      </c>
      <c r="BU25" s="9">
        <v>19</v>
      </c>
      <c r="BV25" s="9">
        <v>14</v>
      </c>
      <c r="BW25" s="9">
        <v>15</v>
      </c>
      <c r="BX25" s="9">
        <v>11</v>
      </c>
      <c r="BY25" s="9">
        <v>15</v>
      </c>
      <c r="BZ25" s="9">
        <v>9</v>
      </c>
      <c r="CA25" s="9">
        <v>11</v>
      </c>
      <c r="CB25" s="9">
        <v>9</v>
      </c>
      <c r="CC25" s="9" t="s">
        <v>124</v>
      </c>
      <c r="CD25" s="9">
        <v>121</v>
      </c>
    </row>
    <row r="26" spans="3:82" x14ac:dyDescent="0.25">
      <c r="C26" s="4" t="s">
        <v>125</v>
      </c>
      <c r="E26" s="4" t="s">
        <v>126</v>
      </c>
      <c r="F26" s="4" t="s">
        <v>151</v>
      </c>
      <c r="I26" s="7" t="s">
        <v>108</v>
      </c>
      <c r="K26" s="9">
        <v>0</v>
      </c>
      <c r="L26" s="8">
        <v>35.5</v>
      </c>
      <c r="M26" s="8">
        <v>40.4</v>
      </c>
      <c r="N26" s="8">
        <v>24.1</v>
      </c>
      <c r="O26" s="10">
        <v>64.5</v>
      </c>
      <c r="R26" s="9">
        <v>12</v>
      </c>
      <c r="S26" s="9" t="s">
        <v>124</v>
      </c>
      <c r="T26" s="9">
        <v>42</v>
      </c>
      <c r="V26" s="9">
        <v>20</v>
      </c>
      <c r="X26" s="9" t="s">
        <v>124</v>
      </c>
      <c r="Y26" s="9">
        <v>23</v>
      </c>
      <c r="Z26" s="8">
        <v>9.6</v>
      </c>
      <c r="AB26" s="9">
        <v>63</v>
      </c>
      <c r="AC26" s="9" t="s">
        <v>124</v>
      </c>
      <c r="AD26" s="9" t="s">
        <v>124</v>
      </c>
      <c r="AE26" s="9" t="s">
        <v>124</v>
      </c>
      <c r="AF26" s="9" t="s">
        <v>124</v>
      </c>
      <c r="BM26" s="9" t="s">
        <v>124</v>
      </c>
      <c r="BN26" s="9" t="s">
        <v>124</v>
      </c>
      <c r="BO26" s="9" t="s">
        <v>124</v>
      </c>
      <c r="BP26" s="9">
        <v>52</v>
      </c>
      <c r="BQ26" s="9" t="s">
        <v>124</v>
      </c>
      <c r="BR26" s="9" t="s">
        <v>124</v>
      </c>
      <c r="BS26" s="9" t="s">
        <v>124</v>
      </c>
      <c r="BT26" s="9">
        <v>141</v>
      </c>
      <c r="BU26" s="9">
        <v>97</v>
      </c>
      <c r="BV26" s="9">
        <v>80</v>
      </c>
      <c r="BW26" s="9">
        <v>93</v>
      </c>
      <c r="BX26" s="9">
        <v>48</v>
      </c>
      <c r="BY26" s="9">
        <v>39</v>
      </c>
      <c r="BZ26" s="9">
        <v>23</v>
      </c>
      <c r="CA26" s="9">
        <v>25</v>
      </c>
      <c r="CB26" s="9">
        <v>23</v>
      </c>
      <c r="CC26" s="9" t="s">
        <v>124</v>
      </c>
      <c r="CD26" s="9">
        <v>621</v>
      </c>
    </row>
    <row r="27" spans="3:82" x14ac:dyDescent="0.25">
      <c r="C27" s="4" t="s">
        <v>125</v>
      </c>
      <c r="E27" s="4" t="s">
        <v>126</v>
      </c>
      <c r="F27" s="4" t="s">
        <v>152</v>
      </c>
      <c r="I27" s="7" t="s">
        <v>109</v>
      </c>
      <c r="K27" s="9">
        <v>0</v>
      </c>
      <c r="L27" s="8">
        <v>43.2</v>
      </c>
      <c r="M27" s="8">
        <v>38.799999999999997</v>
      </c>
      <c r="N27" s="9">
        <v>18</v>
      </c>
      <c r="O27" s="10">
        <v>56.8</v>
      </c>
      <c r="R27" s="8">
        <v>9.1999999999999993</v>
      </c>
      <c r="S27" s="9" t="s">
        <v>124</v>
      </c>
      <c r="T27" s="9">
        <v>31</v>
      </c>
      <c r="V27" s="9">
        <v>12</v>
      </c>
      <c r="X27" s="9" t="s">
        <v>124</v>
      </c>
      <c r="Y27" s="9">
        <v>18</v>
      </c>
      <c r="Z27" s="8">
        <v>7.8</v>
      </c>
      <c r="AB27" s="9">
        <v>43</v>
      </c>
      <c r="AC27" s="9" t="s">
        <v>124</v>
      </c>
      <c r="AD27" s="9" t="s">
        <v>124</v>
      </c>
      <c r="AE27" s="9" t="s">
        <v>124</v>
      </c>
      <c r="AF27" s="9" t="s">
        <v>124</v>
      </c>
      <c r="BM27" s="9" t="s">
        <v>124</v>
      </c>
      <c r="BN27" s="9" t="s">
        <v>124</v>
      </c>
      <c r="BO27" s="9" t="s">
        <v>124</v>
      </c>
      <c r="BP27" s="9">
        <v>22</v>
      </c>
      <c r="BQ27" s="9" t="s">
        <v>124</v>
      </c>
      <c r="BR27" s="9" t="s">
        <v>124</v>
      </c>
      <c r="BS27" s="9" t="s">
        <v>124</v>
      </c>
      <c r="BT27" s="9">
        <v>37</v>
      </c>
      <c r="BU27" s="9">
        <v>31</v>
      </c>
      <c r="BV27" s="9">
        <v>27</v>
      </c>
      <c r="BW27" s="9">
        <v>26</v>
      </c>
      <c r="BX27" s="9">
        <v>25</v>
      </c>
      <c r="BY27" s="9">
        <v>27</v>
      </c>
      <c r="BZ27" s="9">
        <v>14</v>
      </c>
      <c r="CA27" s="9">
        <v>17</v>
      </c>
      <c r="CB27" s="9">
        <v>16</v>
      </c>
      <c r="CC27" s="9" t="s">
        <v>124</v>
      </c>
      <c r="CD27" s="9">
        <v>242</v>
      </c>
    </row>
    <row r="28" spans="3:82" x14ac:dyDescent="0.25">
      <c r="C28" s="4" t="s">
        <v>125</v>
      </c>
      <c r="E28" s="4" t="s">
        <v>126</v>
      </c>
      <c r="F28" s="4" t="s">
        <v>153</v>
      </c>
      <c r="I28" s="7" t="s">
        <v>110</v>
      </c>
      <c r="K28" s="9">
        <v>0</v>
      </c>
      <c r="L28" s="8">
        <v>63.7</v>
      </c>
      <c r="M28" s="8">
        <v>24.1</v>
      </c>
      <c r="N28" s="8">
        <v>12.2</v>
      </c>
      <c r="O28" s="10">
        <v>36.299999999999997</v>
      </c>
      <c r="R28" s="9">
        <v>11</v>
      </c>
      <c r="S28" s="9" t="s">
        <v>124</v>
      </c>
      <c r="T28" s="9">
        <v>26</v>
      </c>
      <c r="V28" s="9">
        <v>13</v>
      </c>
      <c r="X28" s="9" t="s">
        <v>124</v>
      </c>
      <c r="Y28" s="9">
        <v>17</v>
      </c>
      <c r="Z28" s="8">
        <v>7.1</v>
      </c>
      <c r="AB28" s="9">
        <v>44</v>
      </c>
      <c r="AC28" s="9" t="s">
        <v>124</v>
      </c>
      <c r="AD28" s="9" t="s">
        <v>124</v>
      </c>
      <c r="AE28" s="9" t="s">
        <v>124</v>
      </c>
      <c r="AF28" s="9" t="s">
        <v>124</v>
      </c>
      <c r="BM28" s="9" t="s">
        <v>124</v>
      </c>
      <c r="BN28" s="9" t="s">
        <v>124</v>
      </c>
      <c r="BO28" s="9" t="s">
        <v>124</v>
      </c>
      <c r="BP28" s="9">
        <v>27</v>
      </c>
      <c r="BQ28" s="9" t="s">
        <v>124</v>
      </c>
      <c r="BR28" s="9" t="s">
        <v>124</v>
      </c>
      <c r="BS28" s="9" t="s">
        <v>124</v>
      </c>
      <c r="BT28" s="9">
        <v>52</v>
      </c>
      <c r="BU28" s="9">
        <v>42</v>
      </c>
      <c r="BV28" s="9">
        <v>32</v>
      </c>
      <c r="BW28" s="9">
        <v>33</v>
      </c>
      <c r="BX28" s="9">
        <v>27</v>
      </c>
      <c r="BY28" s="9">
        <v>33</v>
      </c>
      <c r="BZ28" s="9">
        <v>14</v>
      </c>
      <c r="CA28" s="9">
        <v>23</v>
      </c>
      <c r="CB28" s="9">
        <v>20</v>
      </c>
      <c r="CC28" s="9" t="s">
        <v>124</v>
      </c>
      <c r="CD28" s="9">
        <v>302</v>
      </c>
    </row>
    <row r="29" spans="3:82" x14ac:dyDescent="0.25">
      <c r="C29" s="4" t="s">
        <v>125</v>
      </c>
      <c r="E29" s="4" t="s">
        <v>126</v>
      </c>
      <c r="F29" s="4" t="s">
        <v>154</v>
      </c>
      <c r="I29" s="7" t="s">
        <v>111</v>
      </c>
      <c r="K29" s="9">
        <v>0</v>
      </c>
      <c r="L29" s="8">
        <v>42.9</v>
      </c>
      <c r="M29" s="8">
        <v>41.8</v>
      </c>
      <c r="N29" s="8">
        <v>15.3</v>
      </c>
      <c r="O29" s="10">
        <v>57.099999999999994</v>
      </c>
      <c r="R29" s="9">
        <v>11</v>
      </c>
      <c r="S29" s="9" t="s">
        <v>124</v>
      </c>
      <c r="T29" s="9">
        <v>34</v>
      </c>
      <c r="V29" s="9">
        <v>11</v>
      </c>
      <c r="X29" s="9" t="s">
        <v>124</v>
      </c>
      <c r="Y29" s="9">
        <v>16</v>
      </c>
      <c r="Z29" s="8">
        <v>7.1</v>
      </c>
      <c r="AB29" s="9">
        <v>39</v>
      </c>
      <c r="AC29" s="9" t="s">
        <v>124</v>
      </c>
      <c r="AD29" s="9" t="s">
        <v>124</v>
      </c>
      <c r="AE29" s="9" t="s">
        <v>124</v>
      </c>
      <c r="AF29" s="9" t="s">
        <v>124</v>
      </c>
      <c r="BM29" s="9" t="s">
        <v>124</v>
      </c>
      <c r="BN29" s="9" t="s">
        <v>124</v>
      </c>
      <c r="BO29" s="9" t="s">
        <v>124</v>
      </c>
      <c r="BP29" s="9" t="s">
        <v>124</v>
      </c>
      <c r="BQ29" s="9" t="s">
        <v>124</v>
      </c>
      <c r="BR29" s="9" t="s">
        <v>124</v>
      </c>
      <c r="BS29" s="9" t="s">
        <v>124</v>
      </c>
      <c r="BT29" s="9" t="s">
        <v>124</v>
      </c>
      <c r="BU29" s="9" t="s">
        <v>124</v>
      </c>
      <c r="BV29" s="9" t="s">
        <v>124</v>
      </c>
      <c r="BW29" s="9" t="s">
        <v>124</v>
      </c>
      <c r="BX29" s="9" t="s">
        <v>124</v>
      </c>
      <c r="BY29" s="9" t="s">
        <v>124</v>
      </c>
      <c r="BZ29" s="9" t="s">
        <v>124</v>
      </c>
      <c r="CA29" s="9" t="s">
        <v>124</v>
      </c>
      <c r="CB29" s="9" t="s">
        <v>124</v>
      </c>
      <c r="CC29" s="9" t="s">
        <v>124</v>
      </c>
      <c r="CD29" s="9" t="s">
        <v>124</v>
      </c>
    </row>
    <row r="30" spans="3:82" x14ac:dyDescent="0.25">
      <c r="C30" s="4" t="s">
        <v>125</v>
      </c>
      <c r="E30" s="4" t="s">
        <v>126</v>
      </c>
      <c r="F30" s="4" t="s">
        <v>155</v>
      </c>
      <c r="I30" s="7" t="s">
        <v>112</v>
      </c>
      <c r="K30" s="9">
        <v>0</v>
      </c>
      <c r="L30" s="8">
        <v>92.6</v>
      </c>
      <c r="M30" s="8">
        <v>6</v>
      </c>
      <c r="N30" s="8">
        <v>1.4</v>
      </c>
      <c r="O30" s="10">
        <v>7.4</v>
      </c>
      <c r="R30" s="8">
        <v>8.6</v>
      </c>
      <c r="S30" s="9" t="s">
        <v>124</v>
      </c>
      <c r="T30" s="9">
        <v>13</v>
      </c>
      <c r="V30" s="9" t="s">
        <v>124</v>
      </c>
      <c r="X30" s="9" t="s">
        <v>124</v>
      </c>
      <c r="Y30" s="9">
        <v>8</v>
      </c>
      <c r="Z30" s="8">
        <v>3.7</v>
      </c>
      <c r="AB30" s="9">
        <v>24</v>
      </c>
      <c r="AC30" s="9" t="s">
        <v>124</v>
      </c>
      <c r="AD30" s="9" t="s">
        <v>124</v>
      </c>
      <c r="AE30" s="9" t="s">
        <v>124</v>
      </c>
      <c r="AF30" s="9" t="s">
        <v>124</v>
      </c>
      <c r="BM30" s="9" t="s">
        <v>124</v>
      </c>
      <c r="BN30" s="9" t="s">
        <v>124</v>
      </c>
      <c r="BO30" s="9" t="s">
        <v>124</v>
      </c>
      <c r="BP30" s="9" t="s">
        <v>124</v>
      </c>
      <c r="BQ30" s="9" t="s">
        <v>124</v>
      </c>
      <c r="BR30" s="9" t="s">
        <v>124</v>
      </c>
      <c r="BS30" s="9" t="s">
        <v>124</v>
      </c>
      <c r="BT30" s="9" t="s">
        <v>124</v>
      </c>
      <c r="BU30" s="9" t="s">
        <v>124</v>
      </c>
      <c r="BV30" s="9" t="s">
        <v>124</v>
      </c>
      <c r="BW30" s="9" t="s">
        <v>124</v>
      </c>
      <c r="BX30" s="9" t="s">
        <v>124</v>
      </c>
      <c r="BY30" s="9" t="s">
        <v>124</v>
      </c>
      <c r="BZ30" s="9" t="s">
        <v>124</v>
      </c>
      <c r="CA30" s="9" t="s">
        <v>124</v>
      </c>
      <c r="CB30" s="9" t="s">
        <v>124</v>
      </c>
      <c r="CC30" s="9" t="s">
        <v>124</v>
      </c>
      <c r="CD30" s="9" t="s">
        <v>124</v>
      </c>
    </row>
    <row r="31" spans="3:82" x14ac:dyDescent="0.25">
      <c r="C31" s="4" t="s">
        <v>125</v>
      </c>
      <c r="E31" s="4" t="s">
        <v>126</v>
      </c>
      <c r="F31" s="4" t="s">
        <v>156</v>
      </c>
      <c r="I31" s="7" t="s">
        <v>113</v>
      </c>
      <c r="K31" s="9">
        <v>0</v>
      </c>
      <c r="L31" s="8">
        <v>26.5</v>
      </c>
      <c r="M31" s="8">
        <v>51.5</v>
      </c>
      <c r="N31" s="9">
        <v>22</v>
      </c>
      <c r="O31" s="10">
        <v>73.5</v>
      </c>
      <c r="R31" s="8">
        <v>9</v>
      </c>
      <c r="S31" s="9" t="s">
        <v>124</v>
      </c>
      <c r="T31" s="9">
        <v>33</v>
      </c>
      <c r="V31" s="9">
        <v>14</v>
      </c>
      <c r="X31" s="9" t="s">
        <v>124</v>
      </c>
      <c r="Y31" s="9">
        <v>20</v>
      </c>
      <c r="Z31" s="8">
        <v>7.7</v>
      </c>
      <c r="AB31" s="9">
        <v>53</v>
      </c>
      <c r="AC31" s="9" t="s">
        <v>124</v>
      </c>
      <c r="AD31" s="9" t="s">
        <v>124</v>
      </c>
      <c r="AE31" s="9" t="s">
        <v>124</v>
      </c>
      <c r="AF31" s="9" t="s">
        <v>124</v>
      </c>
      <c r="BM31" s="9" t="s">
        <v>124</v>
      </c>
      <c r="BN31" s="9" t="s">
        <v>124</v>
      </c>
      <c r="BO31" s="9" t="s">
        <v>124</v>
      </c>
      <c r="BP31" s="9">
        <v>23</v>
      </c>
      <c r="BQ31" s="9" t="s">
        <v>124</v>
      </c>
      <c r="BR31" s="9" t="s">
        <v>124</v>
      </c>
      <c r="BS31" s="9" t="s">
        <v>124</v>
      </c>
      <c r="BT31" s="9">
        <v>38</v>
      </c>
      <c r="BU31" s="9">
        <v>32</v>
      </c>
      <c r="BV31" s="9">
        <v>26</v>
      </c>
      <c r="BW31" s="9">
        <v>29</v>
      </c>
      <c r="BX31" s="9">
        <v>26</v>
      </c>
      <c r="BY31" s="9">
        <v>32</v>
      </c>
      <c r="BZ31" s="9">
        <v>14</v>
      </c>
      <c r="CA31" s="9">
        <v>23</v>
      </c>
      <c r="CB31" s="9">
        <v>20</v>
      </c>
      <c r="CC31" s="9" t="s">
        <v>124</v>
      </c>
      <c r="CD31" s="9">
        <v>263</v>
      </c>
    </row>
    <row r="32" spans="3:82" x14ac:dyDescent="0.25">
      <c r="C32" s="4" t="s">
        <v>125</v>
      </c>
      <c r="E32" s="4" t="s">
        <v>126</v>
      </c>
      <c r="F32" s="4" t="s">
        <v>157</v>
      </c>
      <c r="I32" s="7" t="s">
        <v>114</v>
      </c>
      <c r="K32" s="9">
        <v>0</v>
      </c>
      <c r="L32" s="8">
        <v>54.9</v>
      </c>
      <c r="M32" s="9">
        <v>25</v>
      </c>
      <c r="N32" s="8">
        <v>20.100000000000001</v>
      </c>
      <c r="O32" s="10">
        <v>45.1</v>
      </c>
      <c r="R32" s="9">
        <v>11</v>
      </c>
      <c r="S32" s="9" t="s">
        <v>124</v>
      </c>
      <c r="T32" s="9">
        <v>41</v>
      </c>
      <c r="V32" s="9">
        <v>18</v>
      </c>
      <c r="X32" s="9" t="s">
        <v>124</v>
      </c>
      <c r="Y32" s="9">
        <v>21</v>
      </c>
      <c r="Z32" s="8">
        <v>8.4</v>
      </c>
      <c r="AB32" s="9">
        <v>57</v>
      </c>
      <c r="AC32" s="9" t="s">
        <v>124</v>
      </c>
      <c r="AD32" s="9" t="s">
        <v>124</v>
      </c>
      <c r="AE32" s="9" t="s">
        <v>124</v>
      </c>
      <c r="AF32" s="9" t="s">
        <v>124</v>
      </c>
      <c r="BM32" s="9" t="s">
        <v>124</v>
      </c>
      <c r="BN32" s="9" t="s">
        <v>124</v>
      </c>
      <c r="BO32" s="9" t="s">
        <v>124</v>
      </c>
      <c r="BP32" s="9">
        <v>34</v>
      </c>
      <c r="BQ32" s="9" t="s">
        <v>124</v>
      </c>
      <c r="BR32" s="9" t="s">
        <v>124</v>
      </c>
      <c r="BS32" s="9" t="s">
        <v>124</v>
      </c>
      <c r="BT32" s="9">
        <v>38</v>
      </c>
      <c r="BU32" s="9">
        <v>32</v>
      </c>
      <c r="BV32" s="9">
        <v>24</v>
      </c>
      <c r="BW32" s="9">
        <v>26</v>
      </c>
      <c r="BX32" s="9">
        <v>16</v>
      </c>
      <c r="BY32" s="9" t="s">
        <v>124</v>
      </c>
      <c r="BZ32" s="9" t="s">
        <v>124</v>
      </c>
      <c r="CA32" s="9" t="s">
        <v>124</v>
      </c>
      <c r="CB32" s="9" t="s">
        <v>124</v>
      </c>
      <c r="CC32" s="9" t="s">
        <v>124</v>
      </c>
      <c r="CD32" s="9">
        <v>170</v>
      </c>
    </row>
    <row r="33" spans="3:82" x14ac:dyDescent="0.25">
      <c r="C33" s="4" t="s">
        <v>125</v>
      </c>
      <c r="E33" s="4" t="s">
        <v>126</v>
      </c>
      <c r="F33" s="4" t="s">
        <v>158</v>
      </c>
      <c r="I33" s="7" t="s">
        <v>115</v>
      </c>
      <c r="K33" s="9">
        <v>0</v>
      </c>
      <c r="L33" s="8">
        <v>8</v>
      </c>
      <c r="M33" s="8">
        <v>59.9</v>
      </c>
      <c r="N33" s="8">
        <v>32.1</v>
      </c>
      <c r="O33" s="10">
        <v>92</v>
      </c>
      <c r="R33" s="9">
        <v>12</v>
      </c>
      <c r="S33" s="9" t="s">
        <v>124</v>
      </c>
      <c r="T33" s="9">
        <v>59</v>
      </c>
      <c r="V33" s="9">
        <v>34</v>
      </c>
      <c r="X33" s="9" t="s">
        <v>124</v>
      </c>
      <c r="Y33" s="9">
        <v>32</v>
      </c>
      <c r="Z33" s="9">
        <v>14</v>
      </c>
      <c r="AB33" s="9">
        <v>80</v>
      </c>
      <c r="AC33" s="9" t="s">
        <v>124</v>
      </c>
      <c r="AD33" s="9" t="s">
        <v>124</v>
      </c>
      <c r="AE33" s="9" t="s">
        <v>124</v>
      </c>
      <c r="AF33" s="9" t="s">
        <v>124</v>
      </c>
      <c r="BM33" s="9">
        <f>42*1000</f>
        <v>42000</v>
      </c>
      <c r="BN33" s="9" t="s">
        <v>124</v>
      </c>
      <c r="BO33" s="9" t="s">
        <v>124</v>
      </c>
      <c r="BP33" s="9">
        <v>34</v>
      </c>
      <c r="BQ33" s="9" t="s">
        <v>124</v>
      </c>
      <c r="BR33" s="9" t="s">
        <v>124</v>
      </c>
      <c r="BS33" s="9" t="s">
        <v>124</v>
      </c>
      <c r="BT33" s="9">
        <v>55</v>
      </c>
      <c r="BU33" s="9">
        <v>50</v>
      </c>
      <c r="BV33" s="9">
        <v>33</v>
      </c>
      <c r="BW33" s="9">
        <v>40</v>
      </c>
      <c r="BX33" s="9">
        <v>36</v>
      </c>
      <c r="BY33" s="9">
        <v>36</v>
      </c>
      <c r="BZ33" s="9">
        <v>17</v>
      </c>
      <c r="CA33" s="9">
        <v>26</v>
      </c>
      <c r="CB33" s="9">
        <v>24</v>
      </c>
      <c r="CC33" s="9" t="s">
        <v>124</v>
      </c>
      <c r="CD33" s="9">
        <v>351</v>
      </c>
    </row>
    <row r="34" spans="3:82" x14ac:dyDescent="0.25">
      <c r="C34" s="4" t="s">
        <v>125</v>
      </c>
      <c r="E34" s="4" t="s">
        <v>126</v>
      </c>
      <c r="F34" s="4" t="s">
        <v>159</v>
      </c>
      <c r="I34" s="7" t="s">
        <v>116</v>
      </c>
      <c r="K34" s="9">
        <v>0</v>
      </c>
      <c r="L34" s="8">
        <v>69.900000000000006</v>
      </c>
      <c r="M34" s="8">
        <v>21.2</v>
      </c>
      <c r="N34" s="8">
        <v>8.9</v>
      </c>
      <c r="O34" s="10">
        <v>30.1</v>
      </c>
      <c r="R34" s="9">
        <v>12</v>
      </c>
      <c r="S34" s="9" t="s">
        <v>124</v>
      </c>
      <c r="T34" s="9">
        <v>27</v>
      </c>
      <c r="V34" s="9">
        <v>13</v>
      </c>
      <c r="X34" s="9" t="s">
        <v>124</v>
      </c>
      <c r="Y34" s="9">
        <v>17</v>
      </c>
      <c r="Z34" s="8">
        <v>6.6</v>
      </c>
      <c r="AB34" s="9">
        <v>47</v>
      </c>
      <c r="AC34" s="9" t="s">
        <v>124</v>
      </c>
      <c r="AD34" s="9" t="s">
        <v>124</v>
      </c>
      <c r="AE34" s="9" t="s">
        <v>124</v>
      </c>
      <c r="AF34" s="9" t="s">
        <v>124</v>
      </c>
      <c r="BM34" s="9" t="s">
        <v>124</v>
      </c>
      <c r="BN34" s="9" t="s">
        <v>124</v>
      </c>
      <c r="BO34" s="9" t="s">
        <v>124</v>
      </c>
      <c r="BP34" s="9">
        <v>23</v>
      </c>
      <c r="BQ34" s="9" t="s">
        <v>124</v>
      </c>
      <c r="BR34" s="9" t="s">
        <v>124</v>
      </c>
      <c r="BS34" s="9" t="s">
        <v>124</v>
      </c>
      <c r="BT34" s="9">
        <v>29</v>
      </c>
      <c r="BU34" s="9">
        <v>24</v>
      </c>
      <c r="BV34" s="9">
        <v>22</v>
      </c>
      <c r="BW34" s="9">
        <v>22</v>
      </c>
      <c r="BX34" s="9">
        <v>19</v>
      </c>
      <c r="BY34" s="9">
        <v>22</v>
      </c>
      <c r="BZ34" s="9">
        <v>10</v>
      </c>
      <c r="CA34" s="9">
        <v>18</v>
      </c>
      <c r="CB34" s="9">
        <v>13</v>
      </c>
      <c r="CC34" s="9" t="s">
        <v>124</v>
      </c>
      <c r="CD34" s="9">
        <v>202</v>
      </c>
    </row>
    <row r="35" spans="3:82" x14ac:dyDescent="0.25">
      <c r="C35" s="4" t="s">
        <v>125</v>
      </c>
      <c r="E35" s="4" t="s">
        <v>126</v>
      </c>
      <c r="F35" s="4" t="s">
        <v>160</v>
      </c>
      <c r="I35" s="7" t="s">
        <v>117</v>
      </c>
      <c r="K35" s="9">
        <v>0</v>
      </c>
      <c r="L35" s="8">
        <v>6</v>
      </c>
      <c r="M35" s="8">
        <v>62.3</v>
      </c>
      <c r="N35" s="8">
        <v>31.7</v>
      </c>
      <c r="O35" s="10">
        <v>94</v>
      </c>
      <c r="R35" s="9">
        <v>15</v>
      </c>
      <c r="S35" s="9" t="s">
        <v>124</v>
      </c>
      <c r="T35" s="9">
        <v>60</v>
      </c>
      <c r="V35" s="9">
        <v>52</v>
      </c>
      <c r="X35" s="9" t="s">
        <v>124</v>
      </c>
      <c r="Y35" s="9">
        <v>34</v>
      </c>
      <c r="Z35" s="9">
        <v>15</v>
      </c>
      <c r="AB35" s="9">
        <v>89</v>
      </c>
      <c r="AC35" s="9" t="s">
        <v>124</v>
      </c>
      <c r="AD35" s="9" t="s">
        <v>124</v>
      </c>
      <c r="AE35" s="9" t="s">
        <v>124</v>
      </c>
      <c r="AF35" s="9" t="s">
        <v>124</v>
      </c>
      <c r="BM35" s="9">
        <f>72*1000</f>
        <v>72000</v>
      </c>
      <c r="BN35" s="9" t="s">
        <v>124</v>
      </c>
      <c r="BO35" s="9" t="s">
        <v>124</v>
      </c>
      <c r="BP35" s="9">
        <v>35</v>
      </c>
      <c r="BQ35" s="9" t="s">
        <v>124</v>
      </c>
      <c r="BR35" s="9" t="s">
        <v>124</v>
      </c>
      <c r="BS35" s="9" t="s">
        <v>124</v>
      </c>
      <c r="BT35" s="9">
        <v>63</v>
      </c>
      <c r="BU35" s="9">
        <v>55</v>
      </c>
      <c r="BV35" s="9">
        <v>34</v>
      </c>
      <c r="BW35" s="9">
        <v>46</v>
      </c>
      <c r="BX35" s="9">
        <v>42</v>
      </c>
      <c r="BY35" s="9">
        <v>39</v>
      </c>
      <c r="BZ35" s="9">
        <v>19</v>
      </c>
      <c r="CA35" s="9">
        <v>28</v>
      </c>
      <c r="CB35" s="9">
        <v>27</v>
      </c>
      <c r="CC35" s="9" t="s">
        <v>124</v>
      </c>
      <c r="CD35" s="9">
        <v>388</v>
      </c>
    </row>
    <row r="36" spans="3:82" x14ac:dyDescent="0.25">
      <c r="C36" s="4" t="s">
        <v>125</v>
      </c>
      <c r="E36" s="4" t="s">
        <v>126</v>
      </c>
      <c r="F36" s="4" t="s">
        <v>161</v>
      </c>
      <c r="I36" s="7" t="s">
        <v>118</v>
      </c>
      <c r="K36" s="9">
        <v>0</v>
      </c>
      <c r="L36" s="8">
        <v>90.3</v>
      </c>
      <c r="M36" s="8">
        <v>7.8</v>
      </c>
      <c r="N36" s="8">
        <v>1.9</v>
      </c>
      <c r="O36" s="10">
        <v>9.6999999999999993</v>
      </c>
      <c r="R36" s="8">
        <v>8.6</v>
      </c>
      <c r="S36" s="9" t="s">
        <v>124</v>
      </c>
      <c r="T36" s="9">
        <v>14</v>
      </c>
      <c r="V36" s="9" t="s">
        <v>124</v>
      </c>
      <c r="X36" s="9" t="s">
        <v>124</v>
      </c>
      <c r="Y36" s="8">
        <v>8.6</v>
      </c>
      <c r="Z36" s="9">
        <v>4</v>
      </c>
      <c r="AB36" s="9">
        <v>24</v>
      </c>
      <c r="AC36" s="9" t="s">
        <v>124</v>
      </c>
      <c r="AD36" s="9" t="s">
        <v>124</v>
      </c>
      <c r="AE36" s="9" t="s">
        <v>124</v>
      </c>
      <c r="AF36" s="9" t="s">
        <v>124</v>
      </c>
      <c r="BM36" s="9" t="s">
        <v>124</v>
      </c>
      <c r="BN36" s="9" t="s">
        <v>124</v>
      </c>
      <c r="BO36" s="9" t="s">
        <v>124</v>
      </c>
      <c r="BP36" s="9" t="s">
        <v>124</v>
      </c>
      <c r="BQ36" s="9" t="s">
        <v>124</v>
      </c>
      <c r="BR36" s="9" t="s">
        <v>124</v>
      </c>
      <c r="BS36" s="9" t="s">
        <v>124</v>
      </c>
      <c r="BT36" s="9" t="s">
        <v>124</v>
      </c>
      <c r="BU36" s="9" t="s">
        <v>124</v>
      </c>
      <c r="BV36" s="9" t="s">
        <v>124</v>
      </c>
      <c r="BW36" s="9" t="s">
        <v>124</v>
      </c>
      <c r="BX36" s="9" t="s">
        <v>124</v>
      </c>
      <c r="BY36" s="9" t="s">
        <v>124</v>
      </c>
      <c r="BZ36" s="9" t="s">
        <v>124</v>
      </c>
      <c r="CA36" s="9" t="s">
        <v>124</v>
      </c>
      <c r="CB36" s="9" t="s">
        <v>124</v>
      </c>
      <c r="CC36" s="9" t="s">
        <v>124</v>
      </c>
      <c r="CD36" s="9" t="s">
        <v>124</v>
      </c>
    </row>
    <row r="37" spans="3:82" x14ac:dyDescent="0.25">
      <c r="C37" s="4" t="s">
        <v>125</v>
      </c>
      <c r="E37" s="4" t="s">
        <v>126</v>
      </c>
      <c r="F37" s="4" t="s">
        <v>162</v>
      </c>
      <c r="I37" s="7" t="s">
        <v>119</v>
      </c>
      <c r="K37" s="9">
        <v>0</v>
      </c>
      <c r="L37" s="8">
        <v>47.9</v>
      </c>
      <c r="M37" s="8">
        <v>41.8</v>
      </c>
      <c r="N37" s="8">
        <v>10.3</v>
      </c>
      <c r="O37" s="10">
        <v>52.099999999999994</v>
      </c>
      <c r="R37" s="8">
        <v>9.4</v>
      </c>
      <c r="S37" s="9" t="s">
        <v>124</v>
      </c>
      <c r="T37" s="9">
        <v>27</v>
      </c>
      <c r="V37" s="9">
        <v>10</v>
      </c>
      <c r="X37" s="9" t="s">
        <v>124</v>
      </c>
      <c r="Y37" s="9">
        <v>17</v>
      </c>
      <c r="Z37" s="8">
        <v>6.7</v>
      </c>
      <c r="AB37" s="9">
        <v>45</v>
      </c>
      <c r="AC37" s="9" t="s">
        <v>124</v>
      </c>
      <c r="AD37" s="9" t="s">
        <v>124</v>
      </c>
      <c r="AE37" s="9" t="s">
        <v>124</v>
      </c>
      <c r="AF37" s="9" t="s">
        <v>124</v>
      </c>
      <c r="BM37" s="9" t="s">
        <v>124</v>
      </c>
      <c r="BN37" s="9" t="s">
        <v>124</v>
      </c>
      <c r="BO37" s="9" t="s">
        <v>124</v>
      </c>
      <c r="BP37" s="9">
        <v>19</v>
      </c>
      <c r="BQ37" s="9" t="s">
        <v>124</v>
      </c>
      <c r="BR37" s="9" t="s">
        <v>124</v>
      </c>
      <c r="BS37" s="9" t="s">
        <v>124</v>
      </c>
      <c r="BT37" s="9">
        <v>28</v>
      </c>
      <c r="BU37" s="9">
        <v>24</v>
      </c>
      <c r="BV37" s="9">
        <v>19</v>
      </c>
      <c r="BW37" s="9">
        <v>19</v>
      </c>
      <c r="BX37" s="9">
        <v>16</v>
      </c>
      <c r="BY37" s="9">
        <v>19</v>
      </c>
      <c r="BZ37" s="9">
        <v>9</v>
      </c>
      <c r="CA37" s="9">
        <v>14</v>
      </c>
      <c r="CB37" s="9">
        <v>13</v>
      </c>
      <c r="CC37" s="9" t="s">
        <v>124</v>
      </c>
      <c r="CD37" s="9">
        <v>180</v>
      </c>
    </row>
    <row r="38" spans="3:82" x14ac:dyDescent="0.25">
      <c r="C38" s="4" t="s">
        <v>125</v>
      </c>
      <c r="E38" s="4" t="s">
        <v>126</v>
      </c>
      <c r="F38" s="4" t="s">
        <v>163</v>
      </c>
      <c r="I38" s="7" t="s">
        <v>120</v>
      </c>
      <c r="K38" s="9">
        <v>0</v>
      </c>
      <c r="L38" s="9">
        <v>59</v>
      </c>
      <c r="M38" s="8">
        <v>29.5</v>
      </c>
      <c r="N38" s="8">
        <v>11.5</v>
      </c>
      <c r="O38" s="10">
        <v>41</v>
      </c>
      <c r="R38" s="9">
        <v>12</v>
      </c>
      <c r="S38" s="9" t="s">
        <v>124</v>
      </c>
      <c r="T38" s="9">
        <v>32</v>
      </c>
      <c r="V38" s="9">
        <v>15</v>
      </c>
      <c r="X38" s="9" t="s">
        <v>124</v>
      </c>
      <c r="Y38" s="9">
        <v>20</v>
      </c>
      <c r="Z38" s="8">
        <v>7.8</v>
      </c>
      <c r="AB38" s="9">
        <v>52</v>
      </c>
      <c r="AC38" s="9" t="s">
        <v>124</v>
      </c>
      <c r="AD38" s="9" t="s">
        <v>124</v>
      </c>
      <c r="AE38" s="9" t="s">
        <v>124</v>
      </c>
      <c r="AF38" s="9" t="s">
        <v>124</v>
      </c>
      <c r="BM38" s="9" t="s">
        <v>124</v>
      </c>
      <c r="BN38" s="9" t="s">
        <v>124</v>
      </c>
      <c r="BO38" s="9" t="s">
        <v>124</v>
      </c>
      <c r="BP38" s="9">
        <v>29</v>
      </c>
      <c r="BQ38" s="9" t="s">
        <v>124</v>
      </c>
      <c r="BR38" s="9" t="s">
        <v>124</v>
      </c>
      <c r="BS38" s="9" t="s">
        <v>124</v>
      </c>
      <c r="BT38" s="9">
        <v>40</v>
      </c>
      <c r="BU38" s="9">
        <v>32</v>
      </c>
      <c r="BV38" s="9">
        <v>23</v>
      </c>
      <c r="BW38" s="9">
        <v>26</v>
      </c>
      <c r="BX38" s="9">
        <v>21</v>
      </c>
      <c r="BY38" s="9" t="s">
        <v>124</v>
      </c>
      <c r="BZ38" s="9">
        <v>10</v>
      </c>
      <c r="CA38" s="9" t="s">
        <v>124</v>
      </c>
      <c r="CB38" s="9" t="s">
        <v>124</v>
      </c>
      <c r="CC38" s="9" t="s">
        <v>124</v>
      </c>
      <c r="CD38" s="9">
        <v>181</v>
      </c>
    </row>
    <row r="39" spans="3:82" x14ac:dyDescent="0.25">
      <c r="C39" s="4" t="s">
        <v>125</v>
      </c>
      <c r="E39" s="4" t="s">
        <v>126</v>
      </c>
      <c r="F39" s="4" t="s">
        <v>164</v>
      </c>
      <c r="I39" s="7" t="s">
        <v>121</v>
      </c>
      <c r="K39" s="9">
        <v>0</v>
      </c>
      <c r="L39" s="8">
        <v>10.1</v>
      </c>
      <c r="M39" s="8">
        <v>67.2</v>
      </c>
      <c r="N39" s="8">
        <v>22.7</v>
      </c>
      <c r="O39" s="10">
        <v>89.9</v>
      </c>
      <c r="R39" s="9">
        <v>11</v>
      </c>
      <c r="S39" s="9" t="s">
        <v>124</v>
      </c>
      <c r="T39" s="9">
        <v>56</v>
      </c>
      <c r="V39" s="9">
        <v>38</v>
      </c>
      <c r="X39" s="9" t="s">
        <v>124</v>
      </c>
      <c r="Y39" s="9">
        <v>31</v>
      </c>
      <c r="Z39" s="9">
        <v>13</v>
      </c>
      <c r="AB39" s="9">
        <v>74</v>
      </c>
      <c r="AC39" s="9" t="s">
        <v>124</v>
      </c>
      <c r="AD39" s="9" t="s">
        <v>124</v>
      </c>
      <c r="AE39" s="9" t="s">
        <v>124</v>
      </c>
      <c r="AF39" s="9" t="s">
        <v>124</v>
      </c>
      <c r="BM39" s="9">
        <f>45*1000</f>
        <v>45000</v>
      </c>
      <c r="BN39" s="9" t="s">
        <v>124</v>
      </c>
      <c r="BO39" s="8">
        <v>10.4</v>
      </c>
      <c r="BP39" s="9">
        <v>46</v>
      </c>
      <c r="BQ39" s="9" t="s">
        <v>124</v>
      </c>
      <c r="BR39" s="9" t="s">
        <v>124</v>
      </c>
      <c r="BS39" s="9" t="s">
        <v>124</v>
      </c>
      <c r="BT39" s="9">
        <v>74</v>
      </c>
      <c r="BU39" s="9">
        <v>66</v>
      </c>
      <c r="BV39" s="9">
        <v>34</v>
      </c>
      <c r="BW39" s="9">
        <v>36</v>
      </c>
      <c r="BX39" s="9">
        <v>32</v>
      </c>
      <c r="BY39" s="9">
        <v>38</v>
      </c>
      <c r="BZ39" s="9">
        <v>17</v>
      </c>
      <c r="CA39" s="9">
        <v>28</v>
      </c>
      <c r="CB39" s="9">
        <v>30</v>
      </c>
      <c r="CC39" s="9" t="s">
        <v>124</v>
      </c>
      <c r="CD39" s="9">
        <v>411</v>
      </c>
    </row>
    <row r="40" spans="3:82" x14ac:dyDescent="0.25">
      <c r="C40" s="4" t="s">
        <v>125</v>
      </c>
      <c r="E40" s="4" t="s">
        <v>126</v>
      </c>
      <c r="F40" s="4" t="s">
        <v>165</v>
      </c>
      <c r="I40" s="7" t="s">
        <v>122</v>
      </c>
      <c r="K40" s="9">
        <v>0</v>
      </c>
      <c r="L40" s="8">
        <v>46.5</v>
      </c>
      <c r="M40" s="8">
        <v>38.200000000000003</v>
      </c>
      <c r="N40" s="8">
        <v>15.3</v>
      </c>
      <c r="O40" s="10">
        <v>53.5</v>
      </c>
      <c r="R40" s="9">
        <v>12</v>
      </c>
      <c r="S40" s="9" t="s">
        <v>124</v>
      </c>
      <c r="T40" s="9">
        <v>37</v>
      </c>
      <c r="V40" s="9">
        <v>17</v>
      </c>
      <c r="X40" s="9" t="s">
        <v>124</v>
      </c>
      <c r="Y40" s="9">
        <v>21</v>
      </c>
      <c r="Z40" s="8">
        <v>8.6</v>
      </c>
      <c r="AB40" s="9">
        <v>56</v>
      </c>
      <c r="AC40" s="9" t="s">
        <v>124</v>
      </c>
      <c r="AD40" s="9" t="s">
        <v>124</v>
      </c>
      <c r="AE40" s="9" t="s">
        <v>124</v>
      </c>
      <c r="AF40" s="9" t="s">
        <v>124</v>
      </c>
      <c r="BM40" s="9">
        <f>32*1000</f>
        <v>32000</v>
      </c>
      <c r="BN40" s="9" t="s">
        <v>124</v>
      </c>
      <c r="BO40" s="9" t="s">
        <v>124</v>
      </c>
      <c r="BP40" s="9">
        <v>20</v>
      </c>
      <c r="BQ40" s="9" t="s">
        <v>124</v>
      </c>
      <c r="BR40" s="9" t="s">
        <v>124</v>
      </c>
      <c r="BS40" s="9" t="s">
        <v>124</v>
      </c>
      <c r="BT40" s="9">
        <v>30</v>
      </c>
      <c r="BU40" s="9">
        <v>27</v>
      </c>
      <c r="BV40" s="9">
        <v>18</v>
      </c>
      <c r="BW40" s="9">
        <v>21</v>
      </c>
      <c r="BX40" s="9">
        <v>15</v>
      </c>
      <c r="BY40" s="9">
        <v>19</v>
      </c>
      <c r="BZ40" s="9">
        <v>8</v>
      </c>
      <c r="CA40" s="9">
        <v>12</v>
      </c>
      <c r="CB40" s="9">
        <v>11</v>
      </c>
      <c r="CC40" s="9" t="s">
        <v>124</v>
      </c>
      <c r="CD40" s="9">
        <v>181</v>
      </c>
    </row>
    <row r="41" spans="3:82" x14ac:dyDescent="0.25">
      <c r="C41" s="4" t="s">
        <v>125</v>
      </c>
      <c r="E41" s="4" t="s">
        <v>126</v>
      </c>
      <c r="F41" s="4" t="s">
        <v>166</v>
      </c>
      <c r="I41" s="7" t="s">
        <v>123</v>
      </c>
      <c r="K41" s="9">
        <v>0</v>
      </c>
      <c r="L41" s="8">
        <v>25.7</v>
      </c>
      <c r="M41" s="8">
        <v>59.4</v>
      </c>
      <c r="N41" s="8">
        <v>14.9</v>
      </c>
      <c r="O41" s="10">
        <v>74.3</v>
      </c>
      <c r="R41" s="8">
        <v>8.6</v>
      </c>
      <c r="S41" s="9" t="s">
        <v>124</v>
      </c>
      <c r="T41" s="9">
        <v>32</v>
      </c>
      <c r="V41" s="9">
        <v>13</v>
      </c>
      <c r="X41" s="9" t="s">
        <v>124</v>
      </c>
      <c r="Y41" s="9">
        <v>20</v>
      </c>
      <c r="Z41" s="8">
        <v>7.3</v>
      </c>
      <c r="AB41" s="9">
        <v>50</v>
      </c>
      <c r="AC41" s="9" t="s">
        <v>124</v>
      </c>
      <c r="AD41" s="9" t="s">
        <v>124</v>
      </c>
      <c r="AE41" s="9" t="s">
        <v>124</v>
      </c>
      <c r="AF41" s="9" t="s">
        <v>124</v>
      </c>
      <c r="BM41" s="9" t="s">
        <v>124</v>
      </c>
      <c r="BN41" s="9" t="s">
        <v>124</v>
      </c>
      <c r="BO41" s="8">
        <v>13.1</v>
      </c>
      <c r="BP41" s="9">
        <v>62</v>
      </c>
      <c r="BQ41" s="9" t="s">
        <v>124</v>
      </c>
      <c r="BR41" s="9" t="s">
        <v>124</v>
      </c>
      <c r="BS41" s="9" t="s">
        <v>124</v>
      </c>
      <c r="BT41" s="9">
        <v>102</v>
      </c>
      <c r="BU41" s="9">
        <v>78</v>
      </c>
      <c r="BV41" s="9">
        <v>53</v>
      </c>
      <c r="BW41" s="9">
        <v>62</v>
      </c>
      <c r="BX41" s="9">
        <v>44</v>
      </c>
      <c r="BY41" s="9">
        <v>54</v>
      </c>
      <c r="BZ41" s="9">
        <v>25</v>
      </c>
      <c r="CA41" s="9">
        <v>35</v>
      </c>
      <c r="CB41" s="9">
        <v>31</v>
      </c>
      <c r="CC41" s="9" t="s">
        <v>124</v>
      </c>
      <c r="CD41" s="9">
        <v>559</v>
      </c>
    </row>
  </sheetData>
  <sheetProtection algorithmName="SHA-512" hashValue="VqaS4JppuOhWys1vrkCrfIibZH9je6AZ4ZFyguZ1ir1tfmbM0plo9wvGzRbVnm+oF83pMzOUZKjpUl8k1DSzOA==" saltValue="HQXtiR6TH9hyXoJvMUr4Kg==" spinCount="100000" sheet="1" objects="1" scenarios="1" formatCells="0" formatColumns="0" formatRows="0" deleteRows="0" sort="0" autoFilter="0"/>
  <phoneticPr fontId="2" type="noConversion"/>
  <dataValidations disablePrompts="1" xWindow="1032" yWindow="332" count="12">
    <dataValidation allowBlank="1" showInputMessage="1" showErrorMessage="1" promptTitle="Codice Campione" prompt="Codice indicativo del campione per l'integrazione con l'omologo campione ecotossicologico" sqref="I2:I1048576" xr:uid="{00000000-0002-0000-0000-000000000000}"/>
    <dataValidation showInputMessage="1" showErrorMessage="1" promptTitle="% Pelite" prompt="In assenza del dato sono escluse le opzioni di ripascimento._x000a_Inserire valore numerico" sqref="O2:O1048576" xr:uid="{00000000-0002-0000-0000-000001000000}"/>
    <dataValidation type="list" allowBlank="1" showInputMessage="1" promptTitle="[µg/kg] p.s." prompt="Calcolare la somma di MBT + DBT + TBT._x000a_Inserire il valore numerico o selezionare dal menu a tendina &quot;&lt; LOD&quot; qualora tutti i valori siano risultati minori del limite di quantificazione riportato nella normativa._x000a_" sqref="AF2:AF1048576" xr:uid="{00000000-0002-0000-0000-000002000000}">
      <formula1>"&lt; LOD"</formula1>
    </dataValidation>
    <dataValidation type="list" allowBlank="1" showInputMessage="1" promptTitle="[µg/kg] p.s." prompt="Calcolare la sommatoria da PCB-28 a PCB-180. _x000a_Inserire il valore numerico o selezionare dal menu a tendina &quot;&lt; LOD&quot; qualora tutti i valori siano risultati minori del limite di quantificazione riportato nella normativa._x000a_" sqref="AT2:AT1048576" xr:uid="{00000000-0002-0000-0000-000003000000}">
      <formula1>"&lt; LOD"</formula1>
    </dataValidation>
    <dataValidation type="list" allowBlank="1" showInputMessage="1" promptTitle="[µg/kg] p.s." prompt="Calcolare la somma: 2,4DDD + 4,4 DDD._x000a_Inserire il valore numerico o selezionare dal menu a tendina &quot;&lt; LOD&quot; qualora tutti i valori siano risultati minori del limite di quantificazione riportato nella normativa._x000a_" sqref="AW2:AW1048576" xr:uid="{00000000-0002-0000-0000-000004000000}">
      <formula1>"&lt; LOD"</formula1>
    </dataValidation>
    <dataValidation type="list" allowBlank="1" showInputMessage="1" promptTitle="[µg/kg] p.s." prompt="Calcolare la somma: 2,4DDT + 4,4 DDT._x000a_Inserire il valore numerico o selezionare dal menu a tendina &quot;&lt; LOD&quot; qualora tutti i valori siano risultati minori del limite di quantificazione riportato nella normativa." sqref="BC2:BC1048576" xr:uid="{00000000-0002-0000-0000-000005000000}">
      <formula1>"&lt; LOD"</formula1>
    </dataValidation>
    <dataValidation type="list" allowBlank="1" showInputMessage="1" promptTitle="[µg/kg] p.s." prompt="Calcolare la sommatoria dei 16 IPA._x000a_Inserire il valore numerico o selezionare dal menu a tendina &quot;&lt; LOD&quot; qualora tutti i valori siano risultati minori del limite di quantificazione riportato nella normativa._x000a_" sqref="CD2:CD1048576" xr:uid="{00000000-0002-0000-0000-000006000000}">
      <formula1>"&lt; LOD"</formula1>
    </dataValidation>
    <dataValidation type="list" allowBlank="1" showInputMessage="1" promptTitle="[mg/kg]p.s." prompt="Inserire il valore numerico._x000a_Se il valore è inferiore al limite di quantificazione (LOD):_x000a_1. selezionare dal menu a tendina &quot;&lt; LOD&quot;, se il LOD è conforme a quanto riportato nella normativa;_x000a_2. riportare il valore LOD se è superiore." sqref="Q2:AB1048576" xr:uid="{00000000-0002-0000-0000-000007000000}">
      <formula1>"&lt; LOD"</formula1>
    </dataValidation>
    <dataValidation type="list" allowBlank="1" showInputMessage="1" promptTitle="[µg/kg] p.s." prompt="Inserire il valore numerico._x000a_Se il valore è inferiore al limite di quantificazione (LOD):_x000a_1. selezionare dal menu a tendina &quot;&lt; LOD&quot;, se il LOD è conforme a quanto riportato nella normativa;_x000a_2. riportare il valore LOD se è superiore." sqref="AG2:AS1048576 AU2:AV1048576 AX2:AY1048576 BA2:BB1048576 AC2:AE1048576 BE2:CC1048576" xr:uid="{00000000-0002-0000-0000-000008000000}">
      <formula1>"&lt; LOD"</formula1>
    </dataValidation>
    <dataValidation type="list" allowBlank="1" showInputMessage="1" promptTitle="[T.E.]" prompt="Inserire il valore numerico._x000a_Se il valore è inferiore al limite di quantificazione (LOD):_x000a_1. selezionare dal menu a tendina &quot;&lt; LOD&quot;, se il LOD è conforme a quanto riportato nella normativa;_x000a_2. riportare il valore LOD se è superiore." sqref="CE2:CF1048576" xr:uid="{00000000-0002-0000-0000-000009000000}">
      <formula1>"&lt; LOD"</formula1>
    </dataValidation>
    <dataValidation type="list" allowBlank="1" showInputMessage="1" promptTitle="[µg/kg] p.s." prompt="Calcolare la somma: 2,4DDE + 4,4 DDE._x000a_Inserire il valore numerico o selezionare dal menu a tendina &quot;&lt; LOD&quot; qualora tutti i valori siano risultati minori del limite di quantificazione riportato nella normativa._x000a_" sqref="AZ2:AZ1048576" xr:uid="{00000000-0002-0000-0000-00000A000000}">
      <formula1>"&lt; LOD"</formula1>
    </dataValidation>
    <dataValidation type="list" allowBlank="1" showInputMessage="1" promptTitle="[µg/kg] p.s." prompt="Inserire il valore numerico/LOD._x000a_Sostanza standard da ricercare anche se non indicata nella tabella 2.4 dell'allegato tecnico." sqref="BD2:BD1048576" xr:uid="{00000000-0002-0000-0000-00000B000000}">
      <formula1>"&lt; LOD"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Tab_dati_chimici</vt:lpstr>
      <vt:lpstr>Tab_dati_chimici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Mattia Mannocci</cp:lastModifiedBy>
  <dcterms:created xsi:type="dcterms:W3CDTF">2016-03-23T08:59:21Z</dcterms:created>
  <dcterms:modified xsi:type="dcterms:W3CDTF">2022-03-01T16:06:51Z</dcterms:modified>
</cp:coreProperties>
</file>